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6C3D89B-9792-4D75-B177-0F05087D4A26}" xr6:coauthVersionLast="47" xr6:coauthVersionMax="47" xr10:uidLastSave="{00000000-0000-0000-0000-000000000000}"/>
  <workbookProtection workbookAlgorithmName="SHA-512" workbookHashValue="DfgLk/Krkj5i3C3WpBJEhdUiA0Ljy2BmpaqXTX6ofpeAUhQOKaue8AVYUnCfWKfcx8LUcHH/s9LsMYl0hlL4/Q==" workbookSaltValue="FVq2pNstw+FNMre2edUQGA==" workbookSpinCount="100000" lockStructure="1"/>
  <bookViews>
    <workbookView xWindow="38280" yWindow="-120" windowWidth="38640" windowHeight="21120" xr2:uid="{00000000-000D-0000-FFFF-FFFF00000000}"/>
  </bookViews>
  <sheets>
    <sheet name="Ewidencja VAT-14 (2)" sheetId="1" r:id="rId1"/>
    <sheet name="Podsumowanie ewidencji" sheetId="2" r:id="rId2"/>
    <sheet name="Tech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7" i="1"/>
  <c r="J8" i="1"/>
  <c r="J7" i="1"/>
  <c r="I8" i="1"/>
  <c r="H7" i="1"/>
  <c r="C4" i="2" l="1"/>
  <c r="E4" i="2"/>
  <c r="D4" i="2"/>
  <c r="A8" i="1"/>
  <c r="A6" i="1"/>
  <c r="A7" i="1"/>
  <c r="M8" i="1"/>
  <c r="K8" i="1" s="1"/>
  <c r="A4" i="1"/>
  <c r="A5" i="1"/>
  <c r="M7" i="1"/>
  <c r="K7" i="1" s="1"/>
  <c r="M6" i="1"/>
  <c r="K6" i="1" s="1"/>
  <c r="P8" i="1"/>
  <c r="P7" i="1"/>
  <c r="N7" i="1" l="1"/>
  <c r="O8" i="1"/>
  <c r="N6" i="1"/>
  <c r="O7" i="1" l="1"/>
  <c r="M5" i="1"/>
  <c r="M4" i="1"/>
  <c r="K4" i="1" s="1"/>
  <c r="P6" i="1"/>
  <c r="P5" i="1"/>
  <c r="P4" i="1"/>
  <c r="O6" i="1" l="1"/>
  <c r="Q6" i="1" s="1"/>
  <c r="L6" i="1" s="1"/>
  <c r="Q7" i="1"/>
  <c r="L7" i="1" s="1"/>
  <c r="K5" i="1"/>
  <c r="F4" i="2" s="1"/>
  <c r="O5" i="1"/>
  <c r="O4" i="1"/>
  <c r="N8" i="1" l="1"/>
  <c r="Q8" i="1" s="1"/>
  <c r="L8" i="1" s="1"/>
  <c r="N5" i="1"/>
  <c r="Q5" i="1" s="1"/>
  <c r="L5" i="1" s="1"/>
  <c r="N4" i="1"/>
  <c r="Q4" i="1" s="1"/>
  <c r="L4" i="1" s="1"/>
  <c r="G4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VAT14" type="4" refreshedVersion="0" background="1">
    <webPr xml="1" sourceData="1" url="G:\testVAT14.xml" htmlTables="1" htmlFormat="all"/>
  </connection>
  <connection id="2" xr16:uid="{F3A9E3B4-0DBA-48D3-BC94-8F8A8A5F02D3}" name="vat-14_eksport_new" type="4" refreshedVersion="0" background="1">
    <webPr xml="1" sourceData="1" url="D:\DOKUMENTY_AP\CEPIK_2.0\ZZ_wza_wzb\generowanie_XML\VAT-14\vat-14_eksport_new.xml" htmlTables="1" htmlFormat="all"/>
  </connection>
  <connection id="3" xr16:uid="{660B6577-F5BF-42C4-9E8B-2B12E38B9ADF}" name="vat-14_eksport_new_v2021_grid" type="4" refreshedVersion="0" background="1">
    <webPr xml="1" sourceData="1" url="D:\DOKUMENTY_AP\CEPIK_2.0\ZZ_wza_wzb\generowanie_XML\VAT-14\vat-14_eksport_new_v2021_grid.xml" htmlTables="1" htmlFormat="all"/>
  </connection>
  <connection id="4" xr16:uid="{71CA60D6-81FC-4ACA-BB0A-32B5DE78D1A3}" name="vat-14_eksport_new_v2021_zablokowany" type="4" refreshedVersion="0" background="1">
    <webPr xml="1" sourceData="1" url="D:\DOKUMENTY_AP\CEPIK_2.0\ZZ_wza_wzb\generowanie_XML\VAT-14\vat-14_eksport_new_v2021_zablokowany.xml" htmlTables="1" htmlFormat="all"/>
  </connection>
  <connection id="5" xr16:uid="{8F93466A-6820-4C3E-8DD4-62B65903436D}" name="ZF2_ewidencja_VAT14_wersja_2_20240812-dane_XML" type="4" refreshedVersion="0" background="1">
    <webPr xml="1" sourceData="1" url="C:\Users\CFNQ.MF\Desktop\WCAG_specyfikacje\Ewidencje\VAT-14\ZF2_ewidencja_VAT14_wersja_2_20240812\ZF2_ewidencja_VAT14_wersja_2_20240812-dane_XML.xml" htmlTables="1" htmlFormat="all"/>
  </connection>
</connections>
</file>

<file path=xl/sharedStrings.xml><?xml version="1.0" encoding="utf-8"?>
<sst xmlns="http://schemas.openxmlformats.org/spreadsheetml/2006/main" count="58" uniqueCount="50">
  <si>
    <t>id</t>
  </si>
  <si>
    <t>transactionDate</t>
  </si>
  <si>
    <t>nameOfTaxpayer</t>
  </si>
  <si>
    <t>nip</t>
  </si>
  <si>
    <t>codeCN</t>
  </si>
  <si>
    <t>userNo</t>
  </si>
  <si>
    <t>transactionValue</t>
  </si>
  <si>
    <t>amountofTax</t>
  </si>
  <si>
    <t>amountofFlatSalary</t>
  </si>
  <si>
    <t>taxChargeable</t>
  </si>
  <si>
    <t>taxChargeableMAPPING</t>
  </si>
  <si>
    <t>podatnik</t>
  </si>
  <si>
    <t>platnik</t>
  </si>
  <si>
    <t>L.p.</t>
  </si>
  <si>
    <t>Data Transakcji</t>
  </si>
  <si>
    <t>Nazwa podatnika</t>
  </si>
  <si>
    <t>NIP</t>
  </si>
  <si>
    <t>Transakcja własna</t>
  </si>
  <si>
    <t>Kod CN</t>
  </si>
  <si>
    <t>Numer akcyzowy</t>
  </si>
  <si>
    <t>Wartość transakcji w zł</t>
  </si>
  <si>
    <t>Kwota podatku należnego w zł</t>
  </si>
  <si>
    <t>Kwota zryczałtowanego wynagrodzenia płatnika w zł</t>
  </si>
  <si>
    <t>Kwota podatku należnego pomniejszona o zryczałtowane wynagrodzenie płatnika w zł</t>
  </si>
  <si>
    <t>transactionsValueTotal</t>
  </si>
  <si>
    <t>amountofTaxTotal</t>
  </si>
  <si>
    <t>amountofFlatSalaryTotal</t>
  </si>
  <si>
    <t>sumtaxChargeableMAPPING</t>
  </si>
  <si>
    <t>Suma wartości transakcji w zł</t>
  </si>
  <si>
    <t>Suma kwot podatku należnego w zł</t>
  </si>
  <si>
    <t>Suma kwot zryczałtowanego wynagrodzenia płatnika w zł</t>
  </si>
  <si>
    <t>Suma podatku należnego pomniejszona o zryczałtowane wynagrodzenie płatnika w zł</t>
  </si>
  <si>
    <t>Kolumna1</t>
  </si>
  <si>
    <t>Kolumna2</t>
  </si>
  <si>
    <t>Kolumna3</t>
  </si>
  <si>
    <t>Kolumna4</t>
  </si>
  <si>
    <t>Kolumna5</t>
  </si>
  <si>
    <t>false</t>
  </si>
  <si>
    <t>true</t>
  </si>
  <si>
    <t>selfTrade</t>
  </si>
  <si>
    <t>Dzienna kwota podatku należnego pomniejszona o zryczałtowane wynagrodzenie płatnika w zł</t>
  </si>
  <si>
    <t>sumtaxChargeableMAPPING_dzienne</t>
  </si>
  <si>
    <t>Firma A</t>
  </si>
  <si>
    <t>Firma B</t>
  </si>
  <si>
    <t>Firma C</t>
  </si>
  <si>
    <t>PL34567890123</t>
  </si>
  <si>
    <t>Czy podatnik?</t>
  </si>
  <si>
    <t>Czy płatnik?</t>
  </si>
  <si>
    <t>Wypełnij pozycje B2 oraz B4 - wybierz wartości z listy rozwijanej</t>
  </si>
  <si>
    <t>Arkusz zawiera tabelę EwidencjaVAT14, która rozpoczyna się od trzeciego wiersza arkusza.
W drugim wierszu arkusza znajdują się opisy kolumn tabeli.
W kolejnych wierszach tabeli podaj informacje o poszczególnych transakcjach, które dotyczą podatku VAT-14. 
Uzupełnij również arkusz Podsumowanie ewidencji.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</si>
</sst>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yyyy\-mm\-dd;@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sz val="11"/>
      <color theme="0"/>
      <name val="Lato"/>
      <family val="2"/>
      <charset val="238"/>
    </font>
    <font>
      <b/>
      <sz val="11"/>
      <color theme="0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>
      <protection locked="0" hidden="1"/>
    </xf>
    <xf numFmtId="1" fontId="1" fillId="0" borderId="0" xfId="0" applyNumberFormat="1" applyFont="1" applyProtection="1">
      <protection locked="0" hidden="1"/>
    </xf>
    <xf numFmtId="0" fontId="1" fillId="0" borderId="0" xfId="0" applyFont="1" applyProtection="1">
      <protection locked="0" hidden="1"/>
    </xf>
    <xf numFmtId="2" fontId="1" fillId="0" borderId="0" xfId="0" applyNumberFormat="1" applyFont="1" applyProtection="1">
      <protection locked="0" hidden="1"/>
    </xf>
    <xf numFmtId="164" fontId="1" fillId="0" borderId="0" xfId="0" applyNumberFormat="1" applyFont="1" applyProtection="1">
      <protection locked="0" hidden="1"/>
    </xf>
    <xf numFmtId="49" fontId="1" fillId="0" borderId="0" xfId="0" applyNumberFormat="1" applyFont="1" applyProtection="1">
      <protection locked="0" hidden="1"/>
    </xf>
    <xf numFmtId="3" fontId="1" fillId="0" borderId="0" xfId="0" applyNumberFormat="1" applyFont="1" applyProtection="1">
      <protection locked="0" hidden="1"/>
    </xf>
    <xf numFmtId="1" fontId="1" fillId="0" borderId="0" xfId="0" applyNumberFormat="1" applyFont="1" applyAlignment="1" applyProtection="1">
      <alignment horizontal="center"/>
      <protection locked="0" hidden="1"/>
    </xf>
    <xf numFmtId="14" fontId="1" fillId="0" borderId="0" xfId="0" applyNumberFormat="1" applyFont="1" applyProtection="1">
      <protection locked="0" hidden="1"/>
    </xf>
    <xf numFmtId="49" fontId="1" fillId="0" borderId="0" xfId="0" applyNumberFormat="1" applyFont="1" applyAlignment="1" applyProtection="1">
      <alignment vertical="top"/>
      <protection locked="0" hidden="1"/>
    </xf>
    <xf numFmtId="1" fontId="1" fillId="0" borderId="0" xfId="0" applyNumberFormat="1" applyFont="1" applyAlignment="1" applyProtection="1">
      <alignment horizontal="right" vertical="top"/>
      <protection locked="0" hidden="1"/>
    </xf>
    <xf numFmtId="0" fontId="1" fillId="0" borderId="0" xfId="0" applyFont="1"/>
    <xf numFmtId="164" fontId="3" fillId="2" borderId="2" xfId="0" applyNumberFormat="1" applyFont="1" applyFill="1" applyBorder="1" applyAlignment="1" applyProtection="1">
      <alignment horizontal="left" vertical="top" wrapText="1"/>
      <protection locked="0" hidden="1"/>
    </xf>
    <xf numFmtId="1" fontId="4" fillId="3" borderId="0" xfId="0" applyNumberFormat="1" applyFont="1" applyFill="1" applyProtection="1">
      <protection locked="0" hidden="1"/>
    </xf>
    <xf numFmtId="164" fontId="4" fillId="3" borderId="0" xfId="0" applyNumberFormat="1" applyFont="1" applyFill="1" applyProtection="1">
      <protection locked="0" hidden="1"/>
    </xf>
    <xf numFmtId="49" fontId="4" fillId="3" borderId="0" xfId="0" applyNumberFormat="1" applyFont="1" applyFill="1" applyProtection="1">
      <protection locked="0" hidden="1"/>
    </xf>
    <xf numFmtId="0" fontId="4" fillId="3" borderId="0" xfId="0" applyFont="1" applyFill="1" applyProtection="1">
      <protection locked="0" hidden="1"/>
    </xf>
    <xf numFmtId="2" fontId="4" fillId="3" borderId="0" xfId="0" applyNumberFormat="1" applyFont="1" applyFill="1" applyProtection="1">
      <protection locked="0" hidden="1"/>
    </xf>
    <xf numFmtId="0" fontId="3" fillId="2" borderId="1" xfId="0" applyFont="1" applyFill="1" applyBorder="1" applyAlignment="1" applyProtection="1">
      <alignment horizontal="left" vertical="top" wrapText="1"/>
      <protection locked="0" hidden="1"/>
    </xf>
    <xf numFmtId="165" fontId="1" fillId="0" borderId="0" xfId="0" applyNumberFormat="1" applyFont="1" applyAlignment="1" applyProtection="1">
      <alignment horizontal="right" vertical="top"/>
      <protection locked="0" hidden="1"/>
    </xf>
    <xf numFmtId="0" fontId="5" fillId="3" borderId="1" xfId="0" applyFont="1" applyFill="1" applyBorder="1"/>
    <xf numFmtId="1" fontId="5" fillId="3" borderId="1" xfId="0" applyNumberFormat="1" applyFont="1" applyFill="1" applyBorder="1" applyAlignment="1" applyProtection="1">
      <alignment horizontal="left" vertical="top"/>
      <protection locked="0" hidden="1"/>
    </xf>
    <xf numFmtId="0" fontId="1" fillId="4" borderId="1" xfId="0" applyFont="1" applyFill="1" applyBorder="1" applyProtection="1">
      <protection locked="0" hidden="1"/>
    </xf>
    <xf numFmtId="1" fontId="1" fillId="4" borderId="1" xfId="0" applyNumberFormat="1" applyFont="1" applyFill="1" applyBorder="1" applyAlignment="1" applyProtection="1">
      <alignment horizontal="left" vertical="top"/>
      <protection locked="0" hidden="1"/>
    </xf>
    <xf numFmtId="1" fontId="2" fillId="0" borderId="0" xfId="0" quotePrefix="1" applyNumberFormat="1" applyFont="1" applyAlignment="1" applyProtection="1">
      <alignment wrapText="1"/>
      <protection locked="0" hidden="1"/>
    </xf>
    <xf numFmtId="0" fontId="2" fillId="0" borderId="0" xfId="0" applyFont="1"/>
  </cellXfs>
  <cellStyles count="1">
    <cellStyle name="Normalny" xfId="0" builtinId="0"/>
  </cellStyles>
  <dxfs count="25">
    <dxf>
      <font>
        <color auto="1"/>
      </font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2" formatCode="0.0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9" formatCode="dd/mm/yyyy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alignment horizontal="right" vertical="bottom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30" formatCode="@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64" formatCode="yyyy/mm/dd;@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1"/>
        <color theme="0"/>
        <name val="Lato"/>
        <family val="2"/>
        <charset val="238"/>
        <scheme val="none"/>
      </font>
      <fill>
        <patternFill patternType="solid">
          <fgColor indexed="64"/>
          <bgColor theme="1"/>
        </patternFill>
      </fill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s-grid" form="unqualified">
              <xsd:complexType>
                <xsd:sequence minOccurs="0">
                  <xsd:element minOccurs="0" nillable="true" name="Items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date" name="transactionDate" form="unqualified"/>
                        <xsd:element minOccurs="0" nillable="true" type="xsd:string" name="nameOfTaxpayer" form="unqualified"/>
                        <xsd:element minOccurs="0" nillable="true" type="xsd:integer" name="nip" form="unqualified"/>
                        <xsd:element minOccurs="0" nillable="true" type="xsd:boolean" name="selfTrade" form="unqualified"/>
                        <xsd:element minOccurs="0" nillable="true" type="xsd:integer" name="codeCN" form="unqualified"/>
                        <xsd:element minOccurs="0" nillable="true" type="xsd:string" name="userNo" form="unqualified"/>
                        <xsd:element minOccurs="0" nillable="true" type="xsd:integer" name="transactionValue" form="unqualified"/>
                        <xsd:element minOccurs="0" nillable="true" type="xsd:integer" name="amountofTax" form="unqualified"/>
                        <xsd:element minOccurs="0" nillable="true" type="xsd:integer" name="amountofFlatSalary" form="unqualified"/>
                        <xsd:element minOccurs="0" nillable="true" type="xsd:integer" name="taxChargeable" form="unqualified"/>
                        <xsd:element minOccurs="0" nillable="true" type="xsd:string" name="taxChargeableMAPPING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string" name="amountofFlatSalaryTotal" form="unqualified"/>
                  <xsd:element minOccurs="0" nillable="true" type="xsd:string" name="amountofTaxTotal" form="unqualified"/>
                  <xsd:element minOccurs="0" nillable="true" type="xsd:string" name="transactionsValueTotal" form="unqualified"/>
                  <xsd:element minOccurs="0" nillable="true" type="xsd:string" name="sumtaxChargeableMAPPING" form="unqualified"/>
                  <xsd:element minOccurs="0" nillable="true" type="xsd:boolean" name="podatnik" form="unqualified"/>
                  <xsd:element minOccurs="0" nillable="true" type="xsd:boolean" name="platnik" form="unqualified"/>
                </xsd:sequence>
              </xsd:complexType>
            </xsd:element>
          </xsd:sequence>
        </xsd:complexType>
      </xsd:element>
    </xsd:schema>
  </Schema>
  <Map ID="5" Name="Item-section_mapa" RootElement="Item-section" SchemaID="Schema3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widencjaVAT14" displayName="EwidencjaVAT14" ref="A3:Q8" tableType="xml" totalsRowShown="0" headerRowDxfId="19" dataDxfId="18" connectionId="5">
  <autoFilter ref="A3:Q8" xr:uid="{00000000-0009-0000-0100-000001000000}"/>
  <tableColumns count="17">
    <tableColumn id="1" xr3:uid="{00000000-0010-0000-0000-000001000000}" uniqueName="id" name="id" dataDxfId="17">
      <calculatedColumnFormula>SUBTOTAL(3,$B$4:B4)</calculatedColumnFormula>
      <xmlColumnPr mapId="5" xpath="/Item-section/Items-grid/Items-grid-iteration/id" xmlDataType="integer"/>
    </tableColumn>
    <tableColumn id="2" xr3:uid="{00000000-0010-0000-0000-000002000000}" uniqueName="transactionDate" name="transactionDate" dataDxfId="16">
      <xmlColumnPr mapId="5" xpath="/Item-section/Items-grid/Items-grid-iteration/transactionDate" xmlDataType="date"/>
    </tableColumn>
    <tableColumn id="3" xr3:uid="{00000000-0010-0000-0000-000003000000}" uniqueName="nameOfTaxpayer" name="nameOfTaxpayer" dataDxfId="15">
      <calculatedColumnFormula>IF('Podsumowanie ewidencji'!$B$4="true","uzupełnij","")</calculatedColumnFormula>
      <xmlColumnPr mapId="5" xpath="/Item-section/Items-grid/Items-grid-iteration/nameOfTaxpayer" xmlDataType="string"/>
    </tableColumn>
    <tableColumn id="4" xr3:uid="{00000000-0010-0000-0000-000004000000}" uniqueName="nip" name="nip" dataDxfId="14">
      <calculatedColumnFormula>IF('Podsumowanie ewidencji'!$B$4="true","uzupełnij","")</calculatedColumnFormula>
      <xmlColumnPr mapId="5" xpath="/Item-section/Items-grid/Items-grid-iteration/nip" xmlDataType="integer"/>
    </tableColumn>
    <tableColumn id="5" xr3:uid="{00000000-0010-0000-0000-000005000000}" uniqueName="selfTrade" name="selfTrade" dataDxfId="13">
      <xmlColumnPr mapId="5" xpath="/Item-section/Items-grid/Items-grid-iteration/selfTrade" xmlDataType="boolean"/>
    </tableColumn>
    <tableColumn id="6" xr3:uid="{00000000-0010-0000-0000-000006000000}" uniqueName="codeCN" name="codeCN" dataDxfId="12">
      <xmlColumnPr mapId="5" xpath="/Item-section/Items-grid/Items-grid-iteration/codeCN" xmlDataType="integer"/>
    </tableColumn>
    <tableColumn id="7" xr3:uid="{00000000-0010-0000-0000-000007000000}" uniqueName="userNo" name="userNo" dataDxfId="11">
      <xmlColumnPr mapId="5" xpath="/Item-section/Items-grid/Items-grid-iteration/userNo" xmlDataType="string"/>
    </tableColumn>
    <tableColumn id="8" xr3:uid="{00000000-0010-0000-0000-000008000000}" uniqueName="transactionValue" name="transactionValue" dataDxfId="10">
      <calculatedColumnFormula>IF(EwidencjaVAT14[[#Headers],[amountofTax]]&lt;&gt;"",0,0)</calculatedColumnFormula>
      <xmlColumnPr mapId="5" xpath="/Item-section/Items-grid/Items-grid-iteration/transactionValue" xmlDataType="integer"/>
    </tableColumn>
    <tableColumn id="9" xr3:uid="{00000000-0010-0000-0000-000009000000}" uniqueName="amountofTax" name="amountofTax" dataDxfId="9">
      <calculatedColumnFormula>IF(EwidencjaVAT14[[#Headers],[amountofTax]]&lt;&gt;"",0,0)</calculatedColumnFormula>
      <xmlColumnPr mapId="5" xpath="/Item-section/Items-grid/Items-grid-iteration/amountofTax" xmlDataType="integer"/>
    </tableColumn>
    <tableColumn id="10" xr3:uid="{00000000-0010-0000-0000-00000A000000}" uniqueName="amountofFlatSalary" name="amountofFlatSalary" dataDxfId="8">
      <calculatedColumnFormula>IF(EwidencjaVAT14[[#Headers],[amountofFlatSalary]]&lt;&gt;"",0,0)</calculatedColumnFormula>
      <xmlColumnPr mapId="5" xpath="/Item-section/Items-grid/Items-grid-iteration/amountofFlatSalary" xmlDataType="integer"/>
    </tableColumn>
    <tableColumn id="11" xr3:uid="{00000000-0010-0000-0000-00000B000000}" uniqueName="taxChargeable" name="taxChargeable" dataDxfId="7">
      <calculatedColumnFormula>EwidencjaVAT14[[#This Row],[Kolumna1]]</calculatedColumnFormula>
      <xmlColumnPr mapId="5" xpath="/Item-section/Items-grid/Items-grid-iteration/taxChargeable" xmlDataType="integer"/>
    </tableColumn>
    <tableColumn id="12" xr3:uid="{00000000-0010-0000-0000-00000C000000}" uniqueName="taxChargeableMAPPING" name="taxChargeableMAPPING" dataDxfId="6">
      <calculatedColumnFormula>IF(EwidencjaVAT14[[#This Row],[Kolumna3]],"",EwidencjaVAT14[[#This Row],[Kolumna5]])</calculatedColumnFormula>
      <xmlColumnPr mapId="5" xpath="/Item-section/Items-grid/Items-grid-iteration/taxChargeableMAPPING" xmlDataType="string"/>
    </tableColumn>
    <tableColumn id="13" xr3:uid="{00000000-0010-0000-0000-00000D000000}" uniqueName="13" name="Kolumna1" dataDxfId="5">
      <calculatedColumnFormula>EwidencjaVAT14[[#This Row],[amountofTax]]-EwidencjaVAT14[[#This Row],[amountofFlatSalary]]</calculatedColumnFormula>
    </tableColumn>
    <tableColumn id="14" xr3:uid="{00000000-0010-0000-0000-00000E000000}" uniqueName="14" name="Kolumna2" dataDxfId="4">
      <calculatedColumnFormula>SUMIFS(EwidencjaVAT14[taxChargeable],EwidencjaVAT14[transactionDate],EwidencjaVAT14[[#This Row],[transactionDate]])</calculatedColumnFormula>
    </tableColumn>
    <tableColumn id="15" xr3:uid="{00000000-0010-0000-0000-00000F000000}" uniqueName="15" name="Kolumna3" dataDxfId="3">
      <calculatedColumnFormula>IFERROR(EwidencjaVAT14[[#This Row],[transactionDate]]=EwidencjaVAT14[[#This Row],[Kolumna4]],"FAŁSZ")</calculatedColumnFormula>
    </tableColumn>
    <tableColumn id="16" xr3:uid="{00000000-0010-0000-0000-000010000000}" uniqueName="16" name="Kolumna4" dataDxfId="2">
      <calculatedColumnFormula>(INDIRECT(ADDRESS(MATCH(EwidencjaVAT14[[#This Row],[id]]+1,A:A,0),3,1,1,),TRUE))</calculatedColumnFormula>
    </tableColumn>
    <tableColumn id="17" xr3:uid="{00000000-0010-0000-0000-000011000000}" uniqueName="17" name="Kolumna5" dataDxfId="1">
      <calculatedColumnFormula>IF(EwidencjaVAT14[[#This Row],[Kolumna3]],"",EwidencjaVAT14[[#This Row],[Kolumna2]])</calculatedColumnFormula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A93F5956-0D68-46A5-8642-C22B93DDD700}" r="A4" connectionId="5">
    <xmlCellPr id="1" xr6:uid="{2EB72B35-F0C1-43F7-8012-12D9223FD405}" uniqueName="podatnik">
      <xmlPr mapId="5" xpath="/Item-section/grid-13/podatnik" xmlDataType="boolean"/>
    </xmlCellPr>
  </singleXmlCell>
  <singleXmlCell id="6" xr6:uid="{7794A329-EE33-484B-B496-6B705C64BDA8}" r="B4" connectionId="5">
    <xmlCellPr id="1" xr6:uid="{2D5FC644-6A90-400C-A30A-1A02A5173E68}" uniqueName="platnik">
      <xmlPr mapId="5" xpath="/Item-section/grid-13/platnik" xmlDataType="boolean"/>
    </xmlCellPr>
  </singleXmlCell>
  <singleXmlCell id="7" xr6:uid="{D6FD5C94-B9B5-4E8E-A183-7C3E27F247F0}" r="F4" connectionId="5">
    <xmlCellPr id="1" xr6:uid="{9CB2F965-A9CE-42AE-8CDA-248A55315887}" uniqueName="sumtaxChargeableMAPPING">
      <xmlPr mapId="5" xpath="/Item-section/grid-13/sumtaxChargeableMAPPING" xmlDataType="string"/>
    </xmlCellPr>
  </singleXmlCell>
  <singleXmlCell id="8" xr6:uid="{5966501C-549A-4557-A1AC-818CD05C1E0A}" r="C4" connectionId="5">
    <xmlCellPr id="1" xr6:uid="{80AAD0CD-834F-4FB9-826C-2B432C10C1DD}" uniqueName="transactionsValueTotal">
      <xmlPr mapId="5" xpath="/Item-section/grid-13/transactionsValueTotal" xmlDataType="string"/>
    </xmlCellPr>
  </singleXmlCell>
  <singleXmlCell id="9" xr6:uid="{1C3E595A-EE0C-49A0-BEFF-9F5F374E4462}" r="D4" connectionId="5">
    <xmlCellPr id="1" xr6:uid="{3F4F9CE3-E1F9-4467-A0D0-8BCEEA005D20}" uniqueName="amountofTaxTotal">
      <xmlPr mapId="5" xpath="/Item-section/grid-13/amountofTaxTotal" xmlDataType="string"/>
    </xmlCellPr>
  </singleXmlCell>
  <singleXmlCell id="10" xr6:uid="{567988FB-B3D6-438B-A4C9-14A59EC0E58F}" r="E4" connectionId="5">
    <xmlCellPr id="1" xr6:uid="{CE640F2D-C785-48E8-9268-903A93C6D9A2}" uniqueName="amountofFlatSalaryTotal">
      <xmlPr mapId="5" xpath="/Item-section/grid-13/amountofFlatSalaryTotal" xmlDataType="string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12"/>
  <sheetViews>
    <sheetView showGridLines="0" tabSelected="1" workbookViewId="0">
      <selection activeCell="F34" sqref="F34"/>
    </sheetView>
  </sheetViews>
  <sheetFormatPr defaultRowHeight="13.8" x14ac:dyDescent="0.25"/>
  <cols>
    <col min="1" max="1" width="4.88671875" style="2" bestFit="1" customWidth="1"/>
    <col min="2" max="2" width="17.77734375" style="5" bestFit="1" customWidth="1"/>
    <col min="3" max="3" width="18.88671875" style="6" bestFit="1" customWidth="1"/>
    <col min="4" max="4" width="17.77734375" style="2" customWidth="1"/>
    <col min="5" max="5" width="11.6640625" style="3" bestFit="1" customWidth="1"/>
    <col min="6" max="6" width="16.44140625" style="2" customWidth="1"/>
    <col min="7" max="7" width="14.109375" style="6" customWidth="1"/>
    <col min="8" max="8" width="18.6640625" style="2" bestFit="1" customWidth="1"/>
    <col min="9" max="9" width="15.109375" style="2" bestFit="1" customWidth="1"/>
    <col min="10" max="10" width="21" style="2" bestFit="1" customWidth="1"/>
    <col min="11" max="11" width="25.6640625" style="2" customWidth="1"/>
    <col min="12" max="12" width="23.88671875" style="2" customWidth="1"/>
    <col min="13" max="14" width="11.77734375" style="2" hidden="1" customWidth="1"/>
    <col min="15" max="15" width="11.77734375" style="3" hidden="1" customWidth="1"/>
    <col min="16" max="16" width="11.77734375" style="2" hidden="1" customWidth="1"/>
    <col min="17" max="17" width="11.77734375" style="4" hidden="1" customWidth="1"/>
    <col min="18" max="19" width="8.88671875" style="3" customWidth="1"/>
    <col min="20" max="16384" width="8.88671875" style="3"/>
  </cols>
  <sheetData>
    <row r="1" spans="1:17" ht="77.400000000000006" customHeight="1" x14ac:dyDescent="0.3">
      <c r="A1" s="25" t="s">
        <v>49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7" ht="78" customHeight="1" x14ac:dyDescent="0.25">
      <c r="A2" s="13" t="s">
        <v>13</v>
      </c>
      <c r="B2" s="13" t="s">
        <v>14</v>
      </c>
      <c r="C2" s="13" t="s">
        <v>15</v>
      </c>
      <c r="D2" s="13" t="s">
        <v>16</v>
      </c>
      <c r="E2" s="13" t="s">
        <v>17</v>
      </c>
      <c r="F2" s="13" t="s">
        <v>18</v>
      </c>
      <c r="G2" s="13" t="s">
        <v>19</v>
      </c>
      <c r="H2" s="13" t="s">
        <v>20</v>
      </c>
      <c r="I2" s="13" t="s">
        <v>21</v>
      </c>
      <c r="J2" s="13" t="s">
        <v>22</v>
      </c>
      <c r="K2" s="13" t="s">
        <v>23</v>
      </c>
      <c r="L2" s="13" t="s">
        <v>40</v>
      </c>
    </row>
    <row r="3" spans="1:17" x14ac:dyDescent="0.25">
      <c r="A3" s="14" t="s">
        <v>0</v>
      </c>
      <c r="B3" s="15" t="s">
        <v>1</v>
      </c>
      <c r="C3" s="16" t="s">
        <v>2</v>
      </c>
      <c r="D3" s="14" t="s">
        <v>3</v>
      </c>
      <c r="E3" s="17" t="s">
        <v>39</v>
      </c>
      <c r="F3" s="14" t="s">
        <v>4</v>
      </c>
      <c r="G3" s="16" t="s">
        <v>5</v>
      </c>
      <c r="H3" s="14" t="s">
        <v>6</v>
      </c>
      <c r="I3" s="14" t="s">
        <v>7</v>
      </c>
      <c r="J3" s="14" t="s">
        <v>8</v>
      </c>
      <c r="K3" s="14" t="s">
        <v>9</v>
      </c>
      <c r="L3" s="14" t="s">
        <v>10</v>
      </c>
      <c r="M3" s="14" t="s">
        <v>32</v>
      </c>
      <c r="N3" s="14" t="s">
        <v>33</v>
      </c>
      <c r="O3" s="17" t="s">
        <v>34</v>
      </c>
      <c r="P3" s="14" t="s">
        <v>35</v>
      </c>
      <c r="Q3" s="18" t="s">
        <v>36</v>
      </c>
    </row>
    <row r="4" spans="1:17" x14ac:dyDescent="0.25">
      <c r="A4" s="2">
        <f>SUBTOTAL(3,$B$4:B4)</f>
        <v>1</v>
      </c>
      <c r="B4" s="20">
        <v>43647</v>
      </c>
      <c r="C4" s="10" t="s">
        <v>42</v>
      </c>
      <c r="D4" s="2">
        <v>1234567890</v>
      </c>
      <c r="E4" s="3" t="s">
        <v>37</v>
      </c>
      <c r="F4" s="2">
        <v>27010000</v>
      </c>
      <c r="G4" s="6" t="s">
        <v>45</v>
      </c>
      <c r="H4" s="11">
        <v>10000</v>
      </c>
      <c r="I4" s="11">
        <v>1000</v>
      </c>
      <c r="J4" s="11">
        <v>10</v>
      </c>
      <c r="K4" s="7">
        <f>EwidencjaVAT14[[#This Row],[Kolumna1]]</f>
        <v>990</v>
      </c>
      <c r="L4" s="11">
        <f ca="1">IF(EwidencjaVAT14[[#This Row],[Kolumna3]],"",EwidencjaVAT14[[#This Row],[Kolumna5]])</f>
        <v>990</v>
      </c>
      <c r="M4" s="2">
        <f>EwidencjaVAT14[[#This Row],[amountofTax]]-EwidencjaVAT14[[#This Row],[amountofFlatSalary]]</f>
        <v>990</v>
      </c>
      <c r="N4" s="2">
        <f>SUMIFS(EwidencjaVAT14[taxChargeable],EwidencjaVAT14[transactionDate],EwidencjaVAT14[[#This Row],[transactionDate]])</f>
        <v>990</v>
      </c>
      <c r="O4" s="8" t="b">
        <f ca="1">IFERROR(EwidencjaVAT14[[#This Row],[transactionDate]]=EwidencjaVAT14[[#This Row],[Kolumna4]],"FAŁSZ")</f>
        <v>0</v>
      </c>
      <c r="P4" s="9" t="str">
        <f ca="1">(INDIRECT(ADDRESS(MATCH(EwidencjaVAT14[[#This Row],[id]]+1,A:A,0),3,1,1,),TRUE))</f>
        <v>Firma B</v>
      </c>
      <c r="Q4" s="4">
        <f ca="1">IF(EwidencjaVAT14[[#This Row],[Kolumna3]],"",EwidencjaVAT14[[#This Row],[Kolumna2]])</f>
        <v>990</v>
      </c>
    </row>
    <row r="5" spans="1:17" x14ac:dyDescent="0.25">
      <c r="A5" s="2">
        <f>SUBTOTAL(3,$B$4:B5)</f>
        <v>2</v>
      </c>
      <c r="B5" s="20">
        <v>43648</v>
      </c>
      <c r="C5" s="10" t="s">
        <v>43</v>
      </c>
      <c r="D5" s="2">
        <v>2345678901</v>
      </c>
      <c r="E5" s="3" t="s">
        <v>37</v>
      </c>
      <c r="F5" s="2">
        <v>27010000</v>
      </c>
      <c r="G5" s="6" t="s">
        <v>45</v>
      </c>
      <c r="H5" s="11">
        <v>10100</v>
      </c>
      <c r="I5" s="11">
        <v>1100</v>
      </c>
      <c r="J5" s="11">
        <v>20</v>
      </c>
      <c r="K5" s="7">
        <f>EwidencjaVAT14[[#This Row],[Kolumna1]]</f>
        <v>1080</v>
      </c>
      <c r="L5" s="11">
        <f ca="1">IF(EwidencjaVAT14[[#This Row],[Kolumna3]],"",EwidencjaVAT14[[#This Row],[Kolumna5]])</f>
        <v>1080</v>
      </c>
      <c r="M5" s="2">
        <f>EwidencjaVAT14[[#This Row],[amountofTax]]-EwidencjaVAT14[[#This Row],[amountofFlatSalary]]</f>
        <v>1080</v>
      </c>
      <c r="N5" s="2">
        <f>SUMIFS(EwidencjaVAT14[taxChargeable],EwidencjaVAT14[transactionDate],EwidencjaVAT14[[#This Row],[transactionDate]])</f>
        <v>1080</v>
      </c>
      <c r="O5" s="2" t="b">
        <f ca="1">IFERROR(EwidencjaVAT14[[#This Row],[transactionDate]]=EwidencjaVAT14[[#This Row],[Kolumna4]],"FAŁSZ")</f>
        <v>0</v>
      </c>
      <c r="P5" s="2" t="str">
        <f ca="1">(INDIRECT(ADDRESS(MATCH(EwidencjaVAT14[[#This Row],[id]]+1,A:A,0),3,1,1,),TRUE))</f>
        <v>Firma C</v>
      </c>
      <c r="Q5" s="4">
        <f ca="1">IF(EwidencjaVAT14[[#This Row],[Kolumna3]],"",EwidencjaVAT14[[#This Row],[Kolumna2]])</f>
        <v>1080</v>
      </c>
    </row>
    <row r="6" spans="1:17" x14ac:dyDescent="0.25">
      <c r="A6" s="2">
        <f>SUBTOTAL(3,$B$4:B6)</f>
        <v>3</v>
      </c>
      <c r="B6" s="20">
        <v>43649</v>
      </c>
      <c r="C6" s="10" t="s">
        <v>44</v>
      </c>
      <c r="D6" s="2">
        <v>3456789012</v>
      </c>
      <c r="E6" s="3" t="s">
        <v>37</v>
      </c>
      <c r="F6" s="2">
        <v>27010000</v>
      </c>
      <c r="G6" s="6" t="s">
        <v>45</v>
      </c>
      <c r="H6" s="11">
        <v>10200</v>
      </c>
      <c r="I6" s="11">
        <v>1200</v>
      </c>
      <c r="J6" s="11">
        <v>30</v>
      </c>
      <c r="K6" s="7">
        <f>EwidencjaVAT14[[#This Row],[Kolumna1]]</f>
        <v>1170</v>
      </c>
      <c r="L6" s="11">
        <f ca="1">IF(EwidencjaVAT14[[#This Row],[Kolumna3]],"",EwidencjaVAT14[[#This Row],[Kolumna5]])</f>
        <v>1170</v>
      </c>
      <c r="M6" s="2">
        <f>EwidencjaVAT14[[#This Row],[amountofTax]]-EwidencjaVAT14[[#This Row],[amountofFlatSalary]]</f>
        <v>1170</v>
      </c>
      <c r="N6" s="2">
        <f>SUMIFS(EwidencjaVAT14[taxChargeable],EwidencjaVAT14[transactionDate],EwidencjaVAT14[[#This Row],[transactionDate]])</f>
        <v>1170</v>
      </c>
      <c r="O6" s="2" t="str">
        <f ca="1">IFERROR(EwidencjaVAT14[[#This Row],[transactionDate]]=EwidencjaVAT14[[#This Row],[Kolumna4]],"FAŁSZ")</f>
        <v>FAŁSZ</v>
      </c>
      <c r="P6" s="9" t="e">
        <f ca="1">(INDIRECT(ADDRESS(MATCH(EwidencjaVAT14[[#This Row],[id]]+1,A:A,0),3,1,1,),TRUE))</f>
        <v>#N/A</v>
      </c>
      <c r="Q6" s="4">
        <f ca="1">IF(EwidencjaVAT14[[#This Row],[Kolumna3]],"",EwidencjaVAT14[[#This Row],[Kolumna2]])</f>
        <v>1170</v>
      </c>
    </row>
    <row r="7" spans="1:17" x14ac:dyDescent="0.25">
      <c r="A7" s="2">
        <f>SUBTOTAL(3,$B$4:B7)</f>
        <v>3</v>
      </c>
      <c r="B7" s="20"/>
      <c r="C7" s="10"/>
      <c r="H7" s="11">
        <f>IF(EwidencjaVAT14[[#Headers],[amountofTax]]&lt;&gt;"",0,0)</f>
        <v>0</v>
      </c>
      <c r="I7" s="11">
        <f>IF(EwidencjaVAT14[[#Headers],[amountofTax]]&lt;&gt;"",0,0)</f>
        <v>0</v>
      </c>
      <c r="J7" s="11">
        <f>IF(EwidencjaVAT14[[#Headers],[amountofFlatSalary]]&lt;&gt;"",0,0)</f>
        <v>0</v>
      </c>
      <c r="K7" s="7">
        <f>EwidencjaVAT14[[#This Row],[Kolumna1]]</f>
        <v>0</v>
      </c>
      <c r="L7" s="11">
        <f ca="1">IF(EwidencjaVAT14[[#This Row],[Kolumna3]],"",EwidencjaVAT14[[#This Row],[Kolumna5]])</f>
        <v>0</v>
      </c>
      <c r="M7" s="2">
        <f>EwidencjaVAT14[[#This Row],[amountofTax]]-EwidencjaVAT14[[#This Row],[amountofFlatSalary]]</f>
        <v>0</v>
      </c>
      <c r="N7" s="2">
        <f>SUMIFS(EwidencjaVAT14[taxChargeable],EwidencjaVAT14[transactionDate],EwidencjaVAT14[[#This Row],[transactionDate]])</f>
        <v>0</v>
      </c>
      <c r="O7" s="2" t="str">
        <f ca="1">IFERROR(EwidencjaVAT14[[#This Row],[transactionDate]]=EwidencjaVAT14[[#This Row],[Kolumna4]],"FAŁSZ")</f>
        <v>FAŁSZ</v>
      </c>
      <c r="P7" s="9" t="e">
        <f ca="1">(INDIRECT(ADDRESS(MATCH(EwidencjaVAT14[[#This Row],[id]]+1,A:A,0),3,1,1,),TRUE))</f>
        <v>#N/A</v>
      </c>
      <c r="Q7" s="4">
        <f ca="1">IF(EwidencjaVAT14[[#This Row],[Kolumna3]],"",EwidencjaVAT14[[#This Row],[Kolumna2]])</f>
        <v>0</v>
      </c>
    </row>
    <row r="8" spans="1:17" x14ac:dyDescent="0.25">
      <c r="A8" s="2">
        <f>SUBTOTAL(3,$B$4:B8)</f>
        <v>3</v>
      </c>
      <c r="B8" s="20"/>
      <c r="C8" s="10"/>
      <c r="H8" s="11">
        <f>IF(EwidencjaVAT14[[#Headers],[amountofTax]]&lt;&gt;"",0,0)</f>
        <v>0</v>
      </c>
      <c r="I8" s="11">
        <f>IF(EwidencjaVAT14[[#Headers],[amountofTax]]&lt;&gt;"",0,0)</f>
        <v>0</v>
      </c>
      <c r="J8" s="11">
        <f>IF(EwidencjaVAT14[[#Headers],[amountofFlatSalary]]&lt;&gt;"",0,0)</f>
        <v>0</v>
      </c>
      <c r="K8" s="7">
        <f>EwidencjaVAT14[[#This Row],[Kolumna1]]</f>
        <v>0</v>
      </c>
      <c r="L8" s="11">
        <f ca="1">IF(EwidencjaVAT14[[#This Row],[Kolumna3]],"",EwidencjaVAT14[[#This Row],[Kolumna5]])</f>
        <v>0</v>
      </c>
      <c r="M8" s="2">
        <f>EwidencjaVAT14[[#This Row],[amountofTax]]-EwidencjaVAT14[[#This Row],[amountofFlatSalary]]</f>
        <v>0</v>
      </c>
      <c r="N8" s="2">
        <f>SUMIFS(EwidencjaVAT14[taxChargeable],EwidencjaVAT14[transactionDate],EwidencjaVAT14[[#This Row],[transactionDate]])</f>
        <v>0</v>
      </c>
      <c r="O8" s="2" t="str">
        <f ca="1">IFERROR(EwidencjaVAT14[[#This Row],[transactionDate]]=EwidencjaVAT14[[#This Row],[Kolumna4]],"FAŁSZ")</f>
        <v>FAŁSZ</v>
      </c>
      <c r="P8" s="9" t="e">
        <f ca="1">(INDIRECT(ADDRESS(MATCH(EwidencjaVAT14[[#This Row],[id]]+1,A:A,0),3,1,1,),TRUE))</f>
        <v>#N/A</v>
      </c>
      <c r="Q8" s="4">
        <f ca="1">IF(EwidencjaVAT14[[#This Row],[Kolumna3]],"",EwidencjaVAT14[[#This Row],[Kolumna2]])</f>
        <v>0</v>
      </c>
    </row>
    <row r="10" spans="1:17" x14ac:dyDescent="0.25">
      <c r="L10" s="3"/>
    </row>
    <row r="11" spans="1:17" x14ac:dyDescent="0.25">
      <c r="L11" s="3"/>
    </row>
    <row r="12" spans="1:17" x14ac:dyDescent="0.25">
      <c r="L12" s="3"/>
    </row>
  </sheetData>
  <sheetProtection algorithmName="SHA-512" hashValue="YBSAkX/t0II6jII9u2B03MKK+EeyLvISMEzxv/caIF7FgH9yHWvC2+2mr74Z4z83kgtg20GSJZ1cqPtZOZ2S0g==" saltValue="fix/QCir0wQCtZ0d6G5vnQ==" spinCount="100000" sheet="1" formatCells="0" insertRows="0" deleteRows="0"/>
  <mergeCells count="1">
    <mergeCell ref="A1:K1"/>
  </mergeCells>
  <conditionalFormatting sqref="B4:B8">
    <cfRule type="containsBlanks" dxfId="24" priority="14">
      <formula>LEN(TRIM(B4))=0</formula>
    </cfRule>
  </conditionalFormatting>
  <conditionalFormatting sqref="C4:C8">
    <cfRule type="containsText" dxfId="23" priority="13" operator="containsText" text="uzupełnij">
      <formula>NOT(ISERROR(SEARCH("uzupełnij",C4)))</formula>
    </cfRule>
  </conditionalFormatting>
  <conditionalFormatting sqref="D4:D8">
    <cfRule type="containsText" dxfId="22" priority="7" operator="containsText" text="uzupełnij">
      <formula>NOT(ISERROR(SEARCH("uzupełnij",D4)))</formula>
    </cfRule>
  </conditionalFormatting>
  <conditionalFormatting sqref="F4:F8">
    <cfRule type="containsBlanks" dxfId="21" priority="2">
      <formula>LEN(TRIM(F4))=0</formula>
    </cfRule>
  </conditionalFormatting>
  <conditionalFormatting sqref="E4:E8">
    <cfRule type="containsBlanks" dxfId="20" priority="1">
      <formula>LEN(TRIM(E4))=0</formula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Tech!$A$1:$A$2</xm:f>
          </x14:formula1>
          <xm:sqref>E4:E8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59B46-8F84-4EC1-A797-AF2CD4E6207E}">
  <dimension ref="A1:G4"/>
  <sheetViews>
    <sheetView showGridLines="0" workbookViewId="0">
      <selection activeCell="C34" sqref="C34"/>
    </sheetView>
  </sheetViews>
  <sheetFormatPr defaultRowHeight="13.8" x14ac:dyDescent="0.25"/>
  <cols>
    <col min="1" max="1" width="11.109375" style="12" customWidth="1"/>
    <col min="2" max="2" width="9.21875" style="12" customWidth="1"/>
    <col min="3" max="3" width="22.21875" style="12" bestFit="1" customWidth="1"/>
    <col min="4" max="4" width="17.77734375" style="12" bestFit="1" customWidth="1"/>
    <col min="5" max="5" width="23.5546875" style="12" bestFit="1" customWidth="1"/>
    <col min="6" max="6" width="27.5546875" style="12" bestFit="1" customWidth="1"/>
    <col min="7" max="7" width="35.5546875" style="12" bestFit="1" customWidth="1"/>
    <col min="8" max="16384" width="8.88671875" style="12"/>
  </cols>
  <sheetData>
    <row r="1" spans="1:7" ht="17.399999999999999" x14ac:dyDescent="0.3">
      <c r="A1" s="26" t="s">
        <v>48</v>
      </c>
      <c r="B1" s="26"/>
      <c r="C1" s="26"/>
      <c r="D1" s="26"/>
      <c r="E1" s="26"/>
      <c r="F1" s="26"/>
    </row>
    <row r="2" spans="1:7" ht="75" x14ac:dyDescent="0.25">
      <c r="A2" s="19" t="s">
        <v>46</v>
      </c>
      <c r="B2" s="19" t="s">
        <v>47</v>
      </c>
      <c r="C2" s="19" t="s">
        <v>28</v>
      </c>
      <c r="D2" s="19" t="s">
        <v>29</v>
      </c>
      <c r="E2" s="19" t="s">
        <v>30</v>
      </c>
      <c r="F2" s="19" t="s">
        <v>31</v>
      </c>
      <c r="G2" s="19" t="s">
        <v>31</v>
      </c>
    </row>
    <row r="3" spans="1:7" x14ac:dyDescent="0.25">
      <c r="A3" s="21" t="s">
        <v>11</v>
      </c>
      <c r="B3" s="21" t="s">
        <v>12</v>
      </c>
      <c r="C3" s="22" t="s">
        <v>24</v>
      </c>
      <c r="D3" s="22" t="s">
        <v>25</v>
      </c>
      <c r="E3" s="22" t="s">
        <v>26</v>
      </c>
      <c r="F3" s="22" t="s">
        <v>27</v>
      </c>
      <c r="G3" s="21" t="s">
        <v>41</v>
      </c>
    </row>
    <row r="4" spans="1:7" x14ac:dyDescent="0.25">
      <c r="A4" s="23" t="s">
        <v>38</v>
      </c>
      <c r="B4" s="23" t="s">
        <v>38</v>
      </c>
      <c r="C4" s="24">
        <f>SUM(EwidencjaVAT14[transactionValue])</f>
        <v>30300</v>
      </c>
      <c r="D4" s="24">
        <f>SUM(EwidencjaVAT14[amountofTax])</f>
        <v>3300</v>
      </c>
      <c r="E4" s="24">
        <f>SUM(EwidencjaVAT14[amountofFlatSalary])</f>
        <v>60</v>
      </c>
      <c r="F4" s="24">
        <f>SUM(EwidencjaVAT14[taxChargeable])</f>
        <v>3240</v>
      </c>
      <c r="G4" s="23">
        <f ca="1">SUM(EwidencjaVAT14[taxChargeableMAPPING])</f>
        <v>3240</v>
      </c>
    </row>
  </sheetData>
  <mergeCells count="1">
    <mergeCell ref="A1:F1"/>
  </mergeCells>
  <conditionalFormatting sqref="A4:B4 G4">
    <cfRule type="containsBlanks" dxfId="0" priority="1">
      <formula>LEN(TRIM(A4))=0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1DE74F1-F8DD-4283-8C89-E338C7420857}">
          <x14:formula1>
            <xm:f>Tech!$A$1:$A$2</xm:f>
          </x14:formula1>
          <xm:sqref>A4:B4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792D3-BF22-466C-A4C6-82582D7D817C}">
  <dimension ref="A1:A2"/>
  <sheetViews>
    <sheetView workbookViewId="0">
      <selection activeCell="J15" sqref="J15"/>
    </sheetView>
  </sheetViews>
  <sheetFormatPr defaultRowHeight="14.4" x14ac:dyDescent="0.3"/>
  <sheetData>
    <row r="1" spans="1:1" x14ac:dyDescent="0.3">
      <c r="A1" s="1" t="s">
        <v>37</v>
      </c>
    </row>
    <row r="2" spans="1:1" x14ac:dyDescent="0.3">
      <c r="A2" s="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Ewidencja VAT-14 (2)</vt:lpstr>
      <vt:lpstr>Podsumowanie ewidencji</vt:lpstr>
      <vt:lpstr>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2024-11-13T07:42:38Z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2024-08-09T12:50:52.7000183+02:00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GRN-83bb6c13-283b-4c87-9470-3f9dc998aa21</vt:lpwstr>
  </property>
  <property fmtid="{D5CDD505-2E9C-101B-9397-08002B2CF9AE}" pid="7" name="MFHash">
    <vt:lpwstr>eBjY1EFqU3H8C0cVng5WyYIjuBUqLFqAIbKI0i8QQDg=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