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SingleCells1.xml" ContentType="application/vnd.openxmlformats-officedocument.spreadsheetml.tableSingleCell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7.0.132\ArchiwumZefiroweAdmin\PUESC\WCAG_specyfikacje\Ewidencje\AKC-U\ZF2_ewidencja_AKCU_wersja_7\"/>
    </mc:Choice>
  </mc:AlternateContent>
  <xr:revisionPtr revIDLastSave="0" documentId="13_ncr:1_{C002EE7D-5799-4296-BAA4-1D93A90D86CC}" xr6:coauthVersionLast="47" xr6:coauthVersionMax="47" xr10:uidLastSave="{00000000-0000-0000-0000-000000000000}"/>
  <workbookProtection workbookAlgorithmName="SHA-512" workbookHashValue="msXSehDJWdl3V4V3eB1UTovkAkx/TtH8U5xbuJDJupaRP09jXrwnbUTpZB28xWivkwJ/3Ui6KBlFLOiHAqrcgQ==" workbookSaltValue="nzs2RuVe1CDwjH9XjxzFoA==" workbookSpinCount="100000" lockStructure="1"/>
  <bookViews>
    <workbookView xWindow="38280" yWindow="-120" windowWidth="38640" windowHeight="21120" xr2:uid="{00000000-000D-0000-FFFF-FFFF00000000}"/>
  </bookViews>
  <sheets>
    <sheet name="Ewidencja samochodów AKC-U" sheetId="1" r:id="rId1"/>
    <sheet name="Podsumowanie ewidencji" sheetId="3" r:id="rId2"/>
    <sheet name="Arkusz1" sheetId="2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J4" i="1"/>
  <c r="N5" i="1" l="1"/>
  <c r="N6" i="1"/>
  <c r="N7" i="1"/>
  <c r="N8" i="1"/>
  <c r="C7" i="1"/>
  <c r="E7" i="1"/>
  <c r="I7" i="1"/>
  <c r="J7" i="1"/>
  <c r="K7" i="1"/>
  <c r="M7" i="1"/>
  <c r="O7" i="1"/>
  <c r="P7" i="1"/>
  <c r="R7" i="1"/>
  <c r="S7" i="1"/>
  <c r="T7" i="1"/>
  <c r="U7" i="1"/>
  <c r="Q7" i="1" l="1"/>
  <c r="P4" i="1"/>
  <c r="P5" i="1"/>
  <c r="P6" i="1"/>
  <c r="O4" i="1"/>
  <c r="O5" i="1"/>
  <c r="O6" i="1"/>
  <c r="J5" i="1" l="1"/>
  <c r="J6" i="1"/>
  <c r="J8" i="1"/>
  <c r="K4" i="1"/>
  <c r="K5" i="1"/>
  <c r="K6" i="1"/>
  <c r="K8" i="1"/>
  <c r="I4" i="1" l="1"/>
  <c r="I5" i="1"/>
  <c r="I6" i="1"/>
  <c r="I8" i="1"/>
  <c r="C6" i="1"/>
  <c r="E6" i="1"/>
  <c r="M6" i="1"/>
  <c r="Q6" i="1"/>
  <c r="R6" i="1"/>
  <c r="S6" i="1"/>
  <c r="T6" i="1"/>
  <c r="U6" i="1"/>
  <c r="M4" i="1"/>
  <c r="M5" i="1"/>
  <c r="M8" i="1"/>
  <c r="U4" i="1"/>
  <c r="U5" i="1"/>
  <c r="U8" i="1"/>
  <c r="T4" i="1"/>
  <c r="T5" i="1"/>
  <c r="T8" i="1"/>
  <c r="S4" i="1"/>
  <c r="S5" i="1"/>
  <c r="S8" i="1"/>
  <c r="R4" i="1"/>
  <c r="R5" i="1"/>
  <c r="R8" i="1"/>
  <c r="C5" i="1"/>
  <c r="C8" i="1"/>
  <c r="E5" i="1"/>
  <c r="E8" i="1"/>
  <c r="O8" i="1"/>
  <c r="P8" i="1"/>
  <c r="C4" i="1"/>
  <c r="Q8" i="1" l="1"/>
  <c r="Q5" i="1"/>
  <c r="E4" i="1"/>
  <c r="Q4" i="1" l="1"/>
  <c r="D3" i="3" l="1"/>
  <c r="B3" i="3"/>
  <c r="F3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import_AKCU" type="4" refreshedVersion="0" background="1">
    <webPr xml="1" sourceData="1" url="C:\Users\Piotr\Desktop\praca\import_AKCU.xml" htmlTables="1" htmlFormat="all"/>
  </connection>
</connections>
</file>

<file path=xl/sharedStrings.xml><?xml version="1.0" encoding="utf-8"?>
<sst xmlns="http://schemas.openxmlformats.org/spreadsheetml/2006/main" count="67" uniqueCount="61">
  <si>
    <t>id</t>
  </si>
  <si>
    <t>make</t>
  </si>
  <si>
    <t>label</t>
  </si>
  <si>
    <t>model</t>
  </si>
  <si>
    <t>VIN</t>
  </si>
  <si>
    <t>capacityOfEngine</t>
  </si>
  <si>
    <t>yearOfProduction</t>
  </si>
  <si>
    <t>description</t>
  </si>
  <si>
    <t>collectible</t>
  </si>
  <si>
    <t>electrical</t>
  </si>
  <si>
    <t>obligationDate</t>
  </si>
  <si>
    <t>groupOfGoodsName</t>
  </si>
  <si>
    <t>goodsName</t>
  </si>
  <si>
    <t>valueOfGoodshelp</t>
  </si>
  <si>
    <t>taxRatePercentageHelp</t>
  </si>
  <si>
    <t>amountOfTax</t>
  </si>
  <si>
    <t>taxChoice</t>
  </si>
  <si>
    <t>taxHelp</t>
  </si>
  <si>
    <t>taxRateFromISZTAR</t>
  </si>
  <si>
    <t>taxRatePercentageFromISZTAR</t>
  </si>
  <si>
    <t>codeCN</t>
  </si>
  <si>
    <t>label2</t>
  </si>
  <si>
    <t>L.p.</t>
  </si>
  <si>
    <t>Marka</t>
  </si>
  <si>
    <t>Model</t>
  </si>
  <si>
    <t>Marka etykieta</t>
  </si>
  <si>
    <t>Model etykieta</t>
  </si>
  <si>
    <t>Pojemność silnika</t>
  </si>
  <si>
    <t>Rok produkcji</t>
  </si>
  <si>
    <t>Opis</t>
  </si>
  <si>
    <t>Kolekcjonerski</t>
  </si>
  <si>
    <t>Elektryczny</t>
  </si>
  <si>
    <t>Data powstania obowiązku</t>
  </si>
  <si>
    <t>Nazwa grupy wyrobów</t>
  </si>
  <si>
    <t>Grupa</t>
  </si>
  <si>
    <t>Wartość</t>
  </si>
  <si>
    <t>Stawka</t>
  </si>
  <si>
    <t>Kwota</t>
  </si>
  <si>
    <t>Pomocnicze</t>
  </si>
  <si>
    <t>Kod CN</t>
  </si>
  <si>
    <t>totalAmountOfTax</t>
  </si>
  <si>
    <t>toPay</t>
  </si>
  <si>
    <t>sum</t>
  </si>
  <si>
    <t>Ogółem podatek akcyzowy</t>
  </si>
  <si>
    <t>Do zapłaty</t>
  </si>
  <si>
    <t>Suma</t>
  </si>
  <si>
    <t>p</t>
  </si>
  <si>
    <t>false</t>
  </si>
  <si>
    <t>nowe</t>
  </si>
  <si>
    <t>samochody-osobowe</t>
  </si>
  <si>
    <t>BRAK</t>
  </si>
  <si>
    <t>true</t>
  </si>
  <si>
    <t>używane</t>
  </si>
  <si>
    <t>12345678901234567</t>
  </si>
  <si>
    <t>34567890123456789</t>
  </si>
  <si>
    <t>Toyota</t>
  </si>
  <si>
    <t>Auris</t>
  </si>
  <si>
    <t>Avensis</t>
  </si>
  <si>
    <t>pozostałe</t>
  </si>
  <si>
    <t>Arkusz zawiera tabelę EwidencjaAKCUS, która rozpoczyna się od trzeciego wiersza arkusza. 
W drugim wierszu arkusza znajdują się opisy kolumn tabeli.
W kolejnych wierszach tabeli podaj informacje o poszczególnych pojazdach, które dotyczą podatku AKC-US 
Uzupełnij również arkusz Podsumowanie ewidencji.</t>
  </si>
  <si>
    <t>Wypełnij pozycje B2 oraz B4 - wybierz wartości z listy rozwijanej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</si>
</sst>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yyyy\-mm\-dd;@"/>
    <numFmt numFmtId="166" formatCode="yyyy/mm/dd;@"/>
    <numFmt numFmtId="168" formatCode="0.0000"/>
  </numFmts>
  <fonts count="8">
    <font>
      <sz val="11"/>
      <color theme="1"/>
      <name val="Czcionka tekstu podstawowego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2"/>
      <color theme="1"/>
      <name val="Lato"/>
      <family val="2"/>
      <charset val="238"/>
    </font>
    <font>
      <sz val="11"/>
      <color theme="1"/>
      <name val="Lato"/>
      <family val="2"/>
      <charset val="238"/>
    </font>
    <font>
      <b/>
      <sz val="11"/>
      <color theme="0"/>
      <name val="Lato"/>
      <family val="2"/>
      <charset val="238"/>
    </font>
    <font>
      <b/>
      <sz val="14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b/>
      <sz val="15"/>
      <color theme="1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EAEAEA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31">
    <xf numFmtId="0" fontId="0" fillId="0" borderId="0" xfId="0"/>
    <xf numFmtId="0" fontId="0" fillId="0" borderId="0" xfId="0" applyProtection="1">
      <protection locked="0" hidden="1"/>
    </xf>
    <xf numFmtId="49" fontId="0" fillId="0" borderId="0" xfId="0" applyNumberFormat="1" applyProtection="1">
      <protection locked="0" hidden="1"/>
    </xf>
    <xf numFmtId="0" fontId="0" fillId="0" borderId="0" xfId="0" applyNumberFormat="1" applyProtection="1">
      <protection locked="0" hidden="1"/>
    </xf>
    <xf numFmtId="1" fontId="0" fillId="0" borderId="0" xfId="0" applyNumberFormat="1" applyProtection="1">
      <protection locked="0" hidden="1"/>
    </xf>
    <xf numFmtId="165" fontId="0" fillId="0" borderId="0" xfId="0" applyNumberFormat="1" applyProtection="1">
      <protection locked="0" hidden="1"/>
    </xf>
    <xf numFmtId="164" fontId="0" fillId="0" borderId="0" xfId="0" applyNumberFormat="1" applyProtection="1">
      <protection locked="0" hidden="1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0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" fontId="2" fillId="2" borderId="3" xfId="0" applyNumberFormat="1" applyFont="1" applyFill="1" applyBorder="1" applyAlignment="1" applyProtection="1">
      <alignment horizontal="left" vertical="top" wrapText="1"/>
      <protection locked="0" hidden="1"/>
    </xf>
    <xf numFmtId="166" fontId="2" fillId="2" borderId="3" xfId="0" applyNumberFormat="1" applyFont="1" applyFill="1" applyBorder="1" applyAlignment="1" applyProtection="1">
      <alignment horizontal="left" vertical="top" wrapText="1"/>
      <protection locked="0" hidden="1"/>
    </xf>
    <xf numFmtId="49" fontId="2" fillId="2" borderId="3" xfId="0" applyNumberFormat="1" applyFont="1" applyFill="1" applyBorder="1" applyAlignment="1" applyProtection="1">
      <alignment horizontal="left" vertical="top" wrapText="1"/>
      <protection locked="0" hidden="1"/>
    </xf>
    <xf numFmtId="0" fontId="2" fillId="2" borderId="3" xfId="0" applyFont="1" applyFill="1" applyBorder="1" applyAlignment="1" applyProtection="1">
      <alignment horizontal="left" vertical="top" wrapText="1"/>
      <protection locked="0" hidden="1"/>
    </xf>
    <xf numFmtId="1" fontId="3" fillId="0" borderId="0" xfId="0" applyNumberFormat="1" applyFont="1" applyAlignment="1" applyProtection="1">
      <alignment horizontal="left" vertical="top"/>
      <protection locked="0" hidden="1"/>
    </xf>
    <xf numFmtId="166" fontId="3" fillId="0" borderId="0" xfId="0" applyNumberFormat="1" applyFont="1" applyAlignment="1" applyProtection="1">
      <alignment horizontal="left" vertical="top"/>
      <protection locked="0" hidden="1"/>
    </xf>
    <xf numFmtId="49" fontId="3" fillId="0" borderId="0" xfId="0" applyNumberFormat="1" applyFont="1" applyAlignment="1" applyProtection="1">
      <alignment horizontal="left" vertical="top"/>
      <protection locked="0" hidden="1"/>
    </xf>
    <xf numFmtId="0" fontId="3" fillId="0" borderId="0" xfId="0" applyFont="1" applyAlignment="1" applyProtection="1">
      <alignment horizontal="left" vertical="top"/>
      <protection locked="0" hidden="1"/>
    </xf>
    <xf numFmtId="165" fontId="3" fillId="0" borderId="0" xfId="0" applyNumberFormat="1" applyFont="1" applyAlignment="1" applyProtection="1">
      <alignment horizontal="left" vertical="top"/>
      <protection locked="0" hidden="1"/>
    </xf>
    <xf numFmtId="0" fontId="3" fillId="0" borderId="0" xfId="0" applyFont="1" applyAlignment="1" applyProtection="1">
      <alignment horizontal="left"/>
      <protection locked="0" hidden="1"/>
    </xf>
    <xf numFmtId="3" fontId="3" fillId="0" borderId="0" xfId="0" applyNumberFormat="1" applyFont="1" applyAlignment="1" applyProtection="1">
      <alignment horizontal="left" vertical="top"/>
      <protection locked="0" hidden="1"/>
    </xf>
    <xf numFmtId="0" fontId="5" fillId="0" borderId="0" xfId="0" applyFont="1"/>
    <xf numFmtId="1" fontId="6" fillId="2" borderId="1" xfId="0" applyNumberFormat="1" applyFont="1" applyFill="1" applyBorder="1" applyAlignment="1" applyProtection="1">
      <alignment horizontal="left" vertical="top" wrapText="1"/>
      <protection locked="0" hidden="1"/>
    </xf>
    <xf numFmtId="0" fontId="4" fillId="3" borderId="1" xfId="0" applyFont="1" applyFill="1" applyBorder="1"/>
    <xf numFmtId="1" fontId="3" fillId="4" borderId="1" xfId="0" applyNumberFormat="1" applyFont="1" applyFill="1" applyBorder="1" applyAlignment="1" applyProtection="1">
      <alignment horizontal="left" vertical="top"/>
      <protection locked="0" hidden="1"/>
    </xf>
    <xf numFmtId="49" fontId="7" fillId="0" borderId="0" xfId="1" quotePrefix="1" applyNumberFormat="1" applyFont="1" applyBorder="1" applyAlignment="1" applyProtection="1">
      <alignment horizontal="left" vertical="top" wrapText="1"/>
      <protection locked="0" hidden="1"/>
    </xf>
    <xf numFmtId="0" fontId="3" fillId="0" borderId="0" xfId="0" applyFont="1" applyAlignment="1">
      <alignment wrapText="1"/>
    </xf>
    <xf numFmtId="168" fontId="3" fillId="0" borderId="0" xfId="0" applyNumberFormat="1" applyFont="1" applyAlignment="1" applyProtection="1">
      <alignment horizontal="left" vertical="top"/>
      <protection locked="0" hidden="1"/>
    </xf>
  </cellXfs>
  <cellStyles count="2">
    <cellStyle name="Nagłówek 1" xfId="1" builtinId="16"/>
    <cellStyle name="Normalny" xfId="0" builtinId="0"/>
  </cellStyles>
  <dxfs count="25">
    <dxf>
      <font>
        <name val="Lato"/>
        <family val="2"/>
        <charset val="238"/>
      </font>
      <numFmt numFmtId="3" formatCode="#,##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</font>
      <numFmt numFmtId="1" formatCode="0"/>
      <alignment horizontal="left" vertical="top" textRotation="0" wrapText="0" indent="0" justifyLastLine="0" shrinkToFit="0" readingOrder="0"/>
      <protection locked="0" hidden="1"/>
    </dxf>
    <dxf>
      <numFmt numFmtId="168" formatCode="0.0000"/>
      <protection locked="0" hidden="1"/>
    </dxf>
    <dxf>
      <font>
        <name val="Lato"/>
        <family val="2"/>
        <charset val="238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</font>
      <numFmt numFmtId="165" formatCode="yyyy\-mm\-dd;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</font>
      <numFmt numFmtId="165" formatCode="yyyy\-mm\-dd;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</font>
      <numFmt numFmtId="0" formatCode="General"/>
      <alignment horizontal="left" vertical="bottom" textRotation="0" wrapText="0" indent="0" justifyLastLine="0" shrinkToFit="0" readingOrder="0"/>
      <protection locked="0" hidden="1"/>
    </dxf>
    <dxf>
      <font>
        <name val="Lato"/>
        <family val="2"/>
        <charset val="238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</font>
      <numFmt numFmtId="0" formatCode="General"/>
      <alignment horizontal="left" vertical="bottom" textRotation="0" wrapText="0" indent="0" justifyLastLine="0" shrinkToFit="0" readingOrder="0"/>
      <protection locked="0" hidden="1"/>
    </dxf>
    <dxf>
      <numFmt numFmtId="0" formatCode="General"/>
      <protection locked="0" hidden="1"/>
    </dxf>
    <dxf>
      <font>
        <name val="Lato"/>
        <family val="2"/>
        <charset val="238"/>
      </font>
      <alignment horizontal="left" vertical="top" textRotation="0" wrapText="0" indent="0" justifyLastLine="0" shrinkToFit="0" readingOrder="0"/>
      <protection locked="0" hidden="1"/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sum-section">
        <xsd:complexType>
          <xsd:sequence minOccurs="0">
            <xsd:element minOccurs="0" nillable="true" name="Item-section" form="unqualified">
              <xsd:complexType>
                <xsd:sequence minOccurs="0">
                  <xsd:element minOccurs="0" maxOccurs="unbounded" nillable="true" name="Item-section-iteration" form="unqualified">
                    <xsd:complexType>
                      <xsd:sequence minOccurs="0">
                        <xsd:element minOccurs="0" nillable="true" type="xsd:integer" name="id" form="unqualified"/>
                        <xsd:element minOccurs="0" nillable="true" name="CarDetails" form="unqualified">
                          <xsd:complexType>
                            <xsd:sequence minOccurs="0">
                              <xsd:element minOccurs="0" nillable="true" name="CarDetails-iteration" form="unqualified">
                                <xsd:complexType>
                                  <xsd:sequence minOccurs="0">
                                    <xsd:element minOccurs="0" nillable="true" name="make" form="unqualified">
                                      <xsd:complexType>
                                        <xsd:simpleContent>
                                          <xsd:extension base="xsd:string">
                                            <xsd:attribute name="label" form="unqualified" type="xsd:string"/>
                                          </xsd:extension>
                                        </xsd:simpleContent>
                                      </xsd:complexType>
                                    </xsd:element>
                                    <xsd:element minOccurs="0" nillable="true" name="model" form="unqualified">
                                      <xsd:complexType>
                                        <xsd:simpleContent>
                                          <xsd:extension base="xsd:string">
                                            <xsd:attribute name="label" form="unqualified" type="xsd:string"/>
                                          </xsd:extension>
                                        </xsd:simpleContent>
                                      </xsd:complexType>
                                    </xsd:element>
                                    <xsd:element minOccurs="0" nillable="true" type="xsd:string" name="VIN" form="unqualified"/>
                                    <xsd:element minOccurs="0" nillable="true" type="xsd:integer" name="capacityOfEngine" form="unqualified"/>
                                    <xsd:element minOccurs="0" nillable="true" type="xsd:integer" name="yearOfProduction" form="unqualified"/>
                                    <xsd:element minOccurs="0" nillable="true" type="xsd:string" name="description" form="unqualified"/>
                                    <xsd:element minOccurs="0" nillable="true" type="xsd:boolean" name="collectible" form="unqualified"/>
                                    <xsd:element minOccurs="0" nillable="true" type="xsd:boolean" name="electrical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date" name="obligationDate" form="unqualified"/>
                        <xsd:element minOccurs="0" nillable="true" type="xsd:string" name="groupOfGoodsName" form="unqualified"/>
                        <xsd:element minOccurs="0" nillable="true" type="xsd:string" name="goodsName" form="unqualified"/>
                        <xsd:element minOccurs="0" nillable="true" type="xsd:integer" name="valueOfGoodshelp" form="unqualified"/>
                        <xsd:element minOccurs="0" nillable="true" type="xsd:double" name="taxRatePercentageHelp" form="unqualified"/>
                        <xsd:element minOccurs="0" nillable="true" type="xsd:integer" name="amountOfTax" form="unqualified"/>
                        <xsd:element minOccurs="0" nillable="true" type="xsd:integer" name="taxChoice" form="unqualified"/>
                        <xsd:element minOccurs="0" nillable="true" type="xsd:string" name="taxHelp" form="unqualified"/>
                        <xsd:element minOccurs="0" nillable="true" type="xsd:boolean" name="taxRateFromISZTAR" form="unqualified"/>
                        <xsd:element minOccurs="0" nillable="true" type="xsd:boolean" name="taxRatePercentageFromISZTAR" form="unqualified"/>
                        <xsd:element minOccurs="0" nillable="true" type="xsd:integer" name="codeCN" form="unqualified"/>
                      </xsd:sequence>
                    </xsd:complexType>
                  </xsd:element>
                </xsd:sequence>
              </xsd:complexType>
            </xsd:element>
            <xsd:element minOccurs="0" nillable="true" type="xsd:integer" name="totalAmountOfTax" form="unqualified"/>
            <xsd:element minOccurs="0" nillable="true" type="xsd:integer" name="toPay" form="unqualified"/>
            <xsd:element minOccurs="0" nillable="true" type="xsd:integer" name="sum" form="unqualified"/>
          </xsd:sequence>
        </xsd:complexType>
      </xsd:element>
    </xsd:schema>
  </Schema>
  <Map ID="1" Name="sum-section_mapa" RootElement="sum-section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xmlMaps" Target="xmlMap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EwidencjaAKCU" displayName="EwidencjaAKCU" ref="A3:V8" tableType="xml" totalsRowShown="0" dataDxfId="22" connectionId="1">
  <autoFilter ref="A3:V8" xr:uid="{00000000-0009-0000-0100-000003000000}"/>
  <tableColumns count="22">
    <tableColumn id="1" xr3:uid="{00000000-0010-0000-0000-000001000000}" uniqueName="id" name="id" dataDxfId="13">
      <calculatedColumnFormula>IF(EwidencjaAKCU[[#This Row],[make]]&lt;&gt;"",ROW(A4)-3,"")</calculatedColumnFormula>
      <xmlColumnPr mapId="1" xpath="/sum-section/Item-section/Item-section-iteration/id" xmlDataType="integer"/>
    </tableColumn>
    <tableColumn id="2" xr3:uid="{00000000-0010-0000-0000-000002000000}" uniqueName="make" name="make" dataDxfId="12">
      <xmlColumnPr mapId="1" xpath="/sum-section/Item-section/Item-section-iteration/CarDetails/CarDetails-iteration/make" xmlDataType="string"/>
    </tableColumn>
    <tableColumn id="3" xr3:uid="{00000000-0010-0000-0000-000003000000}" uniqueName="label" name="label" dataDxfId="21">
      <calculatedColumnFormula>EwidencjaAKCU[[#This Row],[make]]</calculatedColumnFormula>
      <xmlColumnPr mapId="1" xpath="/sum-section/Item-section/Item-section-iteration/CarDetails/CarDetails-iteration/make/@label" xmlDataType="string"/>
    </tableColumn>
    <tableColumn id="4" xr3:uid="{00000000-0010-0000-0000-000004000000}" uniqueName="model" name="model" dataDxfId="11">
      <xmlColumnPr mapId="1" xpath="/sum-section/Item-section/Item-section-iteration/CarDetails/CarDetails-iteration/model" xmlDataType="string"/>
    </tableColumn>
    <tableColumn id="5" xr3:uid="{00000000-0010-0000-0000-000005000000}" uniqueName="label" name="label2" dataDxfId="20">
      <calculatedColumnFormula>IF(EwidencjaAKCU[[#This Row],[model]]&lt;&gt;"",EwidencjaAKCU[[#This Row],[model]],"")</calculatedColumnFormula>
      <xmlColumnPr mapId="1" xpath="/sum-section/Item-section/Item-section-iteration/CarDetails/CarDetails-iteration/model/@label" xmlDataType="string"/>
    </tableColumn>
    <tableColumn id="6" xr3:uid="{00000000-0010-0000-0000-000006000000}" uniqueName="VIN" name="VIN" dataDxfId="10">
      <xmlColumnPr mapId="1" xpath="/sum-section/Item-section/Item-section-iteration/CarDetails/CarDetails-iteration/VIN" xmlDataType="string"/>
    </tableColumn>
    <tableColumn id="7" xr3:uid="{00000000-0010-0000-0000-000007000000}" uniqueName="capacityOfEngine" name="capacityOfEngine" dataDxfId="19">
      <xmlColumnPr mapId="1" xpath="/sum-section/Item-section/Item-section-iteration/CarDetails/CarDetails-iteration/capacityOfEngine" xmlDataType="integer"/>
    </tableColumn>
    <tableColumn id="8" xr3:uid="{00000000-0010-0000-0000-000008000000}" uniqueName="yearOfProduction" name="yearOfProduction" dataDxfId="9">
      <xmlColumnPr mapId="1" xpath="/sum-section/Item-section/Item-section-iteration/CarDetails/CarDetails-iteration/yearOfProduction" xmlDataType="integer"/>
    </tableColumn>
    <tableColumn id="9" xr3:uid="{00000000-0010-0000-0000-000009000000}" uniqueName="description" name="description" dataDxfId="8">
      <calculatedColumnFormula>IF(EwidencjaAKCU[[#Headers],[description]]&lt;&gt;"","BRAK")</calculatedColumnFormula>
      <xmlColumnPr mapId="1" xpath="/sum-section/Item-section/Item-section-iteration/CarDetails/CarDetails-iteration/description" xmlDataType="string"/>
    </tableColumn>
    <tableColumn id="10" xr3:uid="{00000000-0010-0000-0000-00000A000000}" uniqueName="collectible" name="collectible" dataDxfId="7">
      <calculatedColumnFormula>IF(EwidencjaAKCU[[#Headers],[collectible]]&lt;&gt;"","false")</calculatedColumnFormula>
      <xmlColumnPr mapId="1" xpath="/sum-section/Item-section/Item-section-iteration/CarDetails/CarDetails-iteration/collectible" xmlDataType="boolean"/>
    </tableColumn>
    <tableColumn id="11" xr3:uid="{00000000-0010-0000-0000-00000B000000}" uniqueName="electrical" name="electrical" dataDxfId="6">
      <calculatedColumnFormula>IF(EwidencjaAKCU[[#Headers],[electrical]]&lt;&gt;"","false")</calculatedColumnFormula>
      <xmlColumnPr mapId="1" xpath="/sum-section/Item-section/Item-section-iteration/CarDetails/CarDetails-iteration/electrical" xmlDataType="boolean"/>
    </tableColumn>
    <tableColumn id="12" xr3:uid="{00000000-0010-0000-0000-00000C000000}" uniqueName="obligationDate" name="obligationDate" dataDxfId="5">
      <xmlColumnPr mapId="1" xpath="/sum-section/Item-section/Item-section-iteration/obligationDate" xmlDataType="date"/>
    </tableColumn>
    <tableColumn id="13" xr3:uid="{00000000-0010-0000-0000-00000D000000}" uniqueName="groupOfGoodsName" name="groupOfGoodsName" dataDxfId="18">
      <calculatedColumnFormula>IF(EwidencjaAKCU[[#Headers],[groupOfGoodsName]]&lt;&gt;"","samochody-osobowe")</calculatedColumnFormula>
      <xmlColumnPr mapId="1" xpath="/sum-section/Item-section/Item-section-iteration/groupOfGoodsName" xmlDataType="string"/>
    </tableColumn>
    <tableColumn id="14" xr3:uid="{00000000-0010-0000-0000-00000E000000}" uniqueName="goodsName" name="goodsName" dataDxfId="4">
      <calculatedColumnFormula>IF(EwidencjaAKCU[[#Headers],[goodsName]]&lt;&gt;"","nowe")</calculatedColumnFormula>
      <xmlColumnPr mapId="1" xpath="/sum-section/Item-section/Item-section-iteration/goodsName" xmlDataType="string"/>
    </tableColumn>
    <tableColumn id="15" xr3:uid="{00000000-0010-0000-0000-00000F000000}" uniqueName="valueOfGoodshelp" name="valueOfGoodshelp" dataDxfId="3">
      <calculatedColumnFormula>IF(EwidencjaAKCU[[#Headers],[valueOfGoodshelp]]&lt;&gt;"",0,0)</calculatedColumnFormula>
      <xmlColumnPr mapId="1" xpath="/sum-section/Item-section/Item-section-iteration/valueOfGoodshelp" xmlDataType="integer"/>
    </tableColumn>
    <tableColumn id="16" xr3:uid="{00000000-0010-0000-0000-000010000000}" uniqueName="taxRatePercentageHelp" name="taxRatePercentageHelp" dataDxfId="2">
      <calculatedColumnFormula>IF(EwidencjaAKCU[[#Headers],[taxRatePercentageHelp]]&lt;&gt;"",0,0)</calculatedColumnFormula>
      <xmlColumnPr mapId="1" xpath="/sum-section/Item-section/Item-section-iteration/taxRatePercentageHelp" xmlDataType="double"/>
    </tableColumn>
    <tableColumn id="17" xr3:uid="{00000000-0010-0000-0000-000011000000}" uniqueName="amountOfTax" name="amountOfTax" dataDxfId="1">
      <calculatedColumnFormula>ROUND(O4*P4,0)</calculatedColumnFormula>
      <xmlColumnPr mapId="1" xpath="/sum-section/Item-section/Item-section-iteration/amountOfTax" xmlDataType="integer"/>
    </tableColumn>
    <tableColumn id="18" xr3:uid="{00000000-0010-0000-0000-000012000000}" uniqueName="taxChoice" name="taxChoice" dataDxfId="17">
      <calculatedColumnFormula>IF(EwidencjaAKCU[[#Headers],[taxChoice]]&lt;&gt;"","2")</calculatedColumnFormula>
      <xmlColumnPr mapId="1" xpath="/sum-section/Item-section/Item-section-iteration/taxChoice" xmlDataType="integer"/>
    </tableColumn>
    <tableColumn id="19" xr3:uid="{00000000-0010-0000-0000-000013000000}" uniqueName="taxHelp" name="taxHelp" dataDxfId="16">
      <calculatedColumnFormula>IF(EwidencjaAKCU[[#Headers],[taxHelp]]&lt;&gt;"","p")</calculatedColumnFormula>
      <xmlColumnPr mapId="1" xpath="/sum-section/Item-section/Item-section-iteration/taxHelp" xmlDataType="string"/>
    </tableColumn>
    <tableColumn id="20" xr3:uid="{00000000-0010-0000-0000-000014000000}" uniqueName="taxRateFromISZTAR" name="taxRateFromISZTAR" dataDxfId="15">
      <calculatedColumnFormula>IF(EwidencjaAKCU[[#Headers],[taxRateFromISZTAR]]&lt;&gt;"","false")</calculatedColumnFormula>
      <xmlColumnPr mapId="1" xpath="/sum-section/Item-section/Item-section-iteration/taxRateFromISZTAR" xmlDataType="boolean"/>
    </tableColumn>
    <tableColumn id="21" xr3:uid="{00000000-0010-0000-0000-000015000000}" uniqueName="taxRatePercentageFromISZTAR" name="taxRatePercentageFromISZTAR" dataDxfId="14">
      <calculatedColumnFormula>IF(EwidencjaAKCU[[#Headers],[taxRatePercentageFromISZTAR]]&lt;&gt;"","false")</calculatedColumnFormula>
      <xmlColumnPr mapId="1" xpath="/sum-section/Item-section/Item-section-iteration/taxRatePercentageFromISZTAR" xmlDataType="boolean"/>
    </tableColumn>
    <tableColumn id="22" xr3:uid="{00000000-0010-0000-0000-000016000000}" uniqueName="codeCN" name="codeCN" dataDxfId="0">
      <xmlColumnPr mapId="1" xpath="/sum-section/Item-section/Item-section-iteration/codeCN" xmlDataType="integer"/>
    </tableColumn>
  </tableColumns>
  <tableStyleInfo name="TableStyleMedium8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5" xr6:uid="{00000000-000C-0000-FFFF-FFFF01000000}" r="B3" connectionId="1">
    <xmlCellPr id="1" xr6:uid="{00000000-0010-0000-0100-000001000000}" uniqueName="totalAmountOfTax">
      <xmlPr mapId="1" xpath="/sum-section/totalAmountOfTax" xmlDataType="integer"/>
    </xmlCellPr>
  </singleXmlCell>
  <singleXmlCell id="6" xr6:uid="{00000000-000C-0000-FFFF-FFFF02000000}" r="D3" connectionId="1">
    <xmlCellPr id="1" xr6:uid="{00000000-0010-0000-0200-000001000000}" uniqueName="toPay">
      <xmlPr mapId="1" xpath="/sum-section/toPay" xmlDataType="integer"/>
    </xmlCellPr>
  </singleXmlCell>
  <singleXmlCell id="7" xr6:uid="{00000000-000C-0000-FFFF-FFFF03000000}" r="F3" connectionId="1">
    <xmlCellPr id="1" xr6:uid="{00000000-0010-0000-0300-000001000000}" uniqueName="sum">
      <xmlPr mapId="1" xpath="/sum-section/sum" xmlDataType="integer"/>
    </xmlCellPr>
  </singleXmlCell>
</singleXmlCell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7"/>
  <sheetViews>
    <sheetView tabSelected="1" zoomScale="85" zoomScaleNormal="85" workbookViewId="0">
      <selection activeCell="V4" sqref="V4:V8"/>
    </sheetView>
  </sheetViews>
  <sheetFormatPr defaultColWidth="9" defaultRowHeight="13.8"/>
  <cols>
    <col min="1" max="1" width="16.8984375" style="7" bestFit="1" customWidth="1"/>
    <col min="2" max="2" width="11.3984375" style="8" customWidth="1"/>
    <col min="3" max="3" width="30.09765625" style="9" hidden="1" customWidth="1"/>
    <col min="4" max="4" width="11.3984375" style="8" customWidth="1"/>
    <col min="5" max="5" width="14.59765625" style="8" hidden="1" customWidth="1"/>
    <col min="6" max="6" width="21.69921875" style="8" customWidth="1"/>
    <col min="7" max="7" width="19.3984375" style="10" customWidth="1"/>
    <col min="8" max="8" width="19.69921875" style="10" customWidth="1"/>
    <col min="9" max="9" width="16.19921875" style="9" customWidth="1"/>
    <col min="10" max="10" width="16.09765625" style="7" customWidth="1"/>
    <col min="11" max="11" width="13.19921875" style="7" customWidth="1"/>
    <col min="12" max="12" width="25.19921875" style="11" customWidth="1"/>
    <col min="13" max="13" width="21" style="9" hidden="1" customWidth="1"/>
    <col min="14" max="14" width="16.3984375" style="9" customWidth="1"/>
    <col min="15" max="15" width="19.3984375" style="10" bestFit="1" customWidth="1"/>
    <col min="16" max="16" width="23.8984375" style="12" bestFit="1" customWidth="1"/>
    <col min="17" max="17" width="14.69921875" style="10" bestFit="1" customWidth="1"/>
    <col min="18" max="18" width="12.3984375" style="7" hidden="1" customWidth="1"/>
    <col min="19" max="19" width="12.3984375" style="9" hidden="1" customWidth="1"/>
    <col min="20" max="20" width="20.69921875" style="7" hidden="1" customWidth="1"/>
    <col min="21" max="21" width="31" style="7" hidden="1" customWidth="1"/>
    <col min="22" max="22" width="12.3984375" style="10" customWidth="1"/>
    <col min="23" max="24" width="9" style="7"/>
    <col min="25" max="27" width="9" style="7" hidden="1" customWidth="1"/>
    <col min="28" max="28" width="18" style="7" hidden="1" customWidth="1"/>
    <col min="29" max="31" width="9" style="7" hidden="1" customWidth="1"/>
    <col min="32" max="16384" width="9" style="7"/>
  </cols>
  <sheetData>
    <row r="1" spans="1:30" ht="87" customHeight="1">
      <c r="A1" s="28" t="s">
        <v>59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30" ht="30">
      <c r="A2" s="13" t="s">
        <v>22</v>
      </c>
      <c r="B2" s="14" t="s">
        <v>23</v>
      </c>
      <c r="C2" s="15" t="s">
        <v>25</v>
      </c>
      <c r="D2" s="13" t="s">
        <v>24</v>
      </c>
      <c r="E2" s="16" t="s">
        <v>26</v>
      </c>
      <c r="F2" s="16" t="s">
        <v>4</v>
      </c>
      <c r="G2" s="13" t="s">
        <v>27</v>
      </c>
      <c r="H2" s="15" t="s">
        <v>28</v>
      </c>
      <c r="I2" s="13" t="s">
        <v>29</v>
      </c>
      <c r="J2" s="13" t="s">
        <v>30</v>
      </c>
      <c r="K2" s="13" t="s">
        <v>31</v>
      </c>
      <c r="L2" s="13" t="s">
        <v>32</v>
      </c>
      <c r="M2" s="13" t="s">
        <v>33</v>
      </c>
      <c r="N2" s="13" t="s">
        <v>34</v>
      </c>
      <c r="O2" s="14" t="s">
        <v>35</v>
      </c>
      <c r="P2" s="15" t="s">
        <v>36</v>
      </c>
      <c r="Q2" s="13" t="s">
        <v>37</v>
      </c>
      <c r="R2" s="16" t="s">
        <v>38</v>
      </c>
      <c r="S2" s="16" t="s">
        <v>38</v>
      </c>
      <c r="T2" s="13" t="s">
        <v>38</v>
      </c>
      <c r="U2" s="15" t="s">
        <v>38</v>
      </c>
      <c r="V2" s="13" t="s">
        <v>39</v>
      </c>
    </row>
    <row r="3" spans="1:30">
      <c r="A3" s="17" t="s">
        <v>0</v>
      </c>
      <c r="B3" s="18" t="s">
        <v>1</v>
      </c>
      <c r="C3" s="19" t="s">
        <v>2</v>
      </c>
      <c r="D3" s="17" t="s">
        <v>3</v>
      </c>
      <c r="E3" s="20" t="s">
        <v>21</v>
      </c>
      <c r="F3" s="20" t="s">
        <v>4</v>
      </c>
      <c r="G3" s="17" t="s">
        <v>5</v>
      </c>
      <c r="H3" s="19" t="s">
        <v>6</v>
      </c>
      <c r="I3" s="17" t="s">
        <v>7</v>
      </c>
      <c r="J3" s="17" t="s">
        <v>8</v>
      </c>
      <c r="K3" s="17" t="s">
        <v>9</v>
      </c>
      <c r="L3" s="17" t="s">
        <v>10</v>
      </c>
      <c r="M3" s="17" t="s">
        <v>11</v>
      </c>
      <c r="N3" s="17" t="s">
        <v>12</v>
      </c>
      <c r="O3" s="18" t="s">
        <v>13</v>
      </c>
      <c r="P3" s="19" t="s">
        <v>14</v>
      </c>
      <c r="Q3" s="17" t="s">
        <v>15</v>
      </c>
      <c r="R3" s="20" t="s">
        <v>16</v>
      </c>
      <c r="S3" s="20" t="s">
        <v>17</v>
      </c>
      <c r="T3" s="17" t="s">
        <v>18</v>
      </c>
      <c r="U3" s="19" t="s">
        <v>19</v>
      </c>
      <c r="V3" s="17" t="s">
        <v>20</v>
      </c>
      <c r="Y3" s="7" t="s">
        <v>47</v>
      </c>
      <c r="Z3" s="7">
        <v>2</v>
      </c>
      <c r="AA3" s="7" t="s">
        <v>46</v>
      </c>
      <c r="AB3" s="7" t="s">
        <v>49</v>
      </c>
      <c r="AC3" s="7" t="s">
        <v>48</v>
      </c>
      <c r="AD3" s="7" t="s">
        <v>50</v>
      </c>
    </row>
    <row r="4" spans="1:30">
      <c r="A4" s="17">
        <f>IF(EwidencjaAKCU[[#This Row],[make]]&lt;&gt;"",ROW(A4)-3,"")</f>
        <v>1</v>
      </c>
      <c r="B4" s="19" t="s">
        <v>55</v>
      </c>
      <c r="C4" s="19" t="str">
        <f>EwidencjaAKCU[[#This Row],[make]]</f>
        <v>Toyota</v>
      </c>
      <c r="D4" s="19" t="s">
        <v>56</v>
      </c>
      <c r="E4" s="22" t="str">
        <f>IF(EwidencjaAKCU[[#This Row],[model]]&lt;&gt;"",EwidencjaAKCU[[#This Row],[model]],"")</f>
        <v>Auris</v>
      </c>
      <c r="F4" s="19" t="s">
        <v>53</v>
      </c>
      <c r="G4" s="17">
        <v>1600</v>
      </c>
      <c r="H4" s="19">
        <v>2016</v>
      </c>
      <c r="I4" s="19" t="str">
        <f>IF(EwidencjaAKCU[[#Headers],[description]]&lt;&gt;"","BRAK")</f>
        <v>BRAK</v>
      </c>
      <c r="J4" s="19" t="str">
        <f>IF(EwidencjaAKCU[[#Headers],[collectible]]&lt;&gt;"","false")</f>
        <v>false</v>
      </c>
      <c r="K4" s="19" t="str">
        <f>IF(EwidencjaAKCU[[#Headers],[electrical]]&lt;&gt;"","false")</f>
        <v>false</v>
      </c>
      <c r="L4" s="21">
        <v>42632</v>
      </c>
      <c r="M4" s="17" t="str">
        <f>IF(EwidencjaAKCU[[#Headers],[groupOfGoodsName]]&lt;&gt;"","samochody-osobowe")</f>
        <v>samochody-osobowe</v>
      </c>
      <c r="N4" s="19" t="s">
        <v>48</v>
      </c>
      <c r="O4" s="17">
        <f>IF(EwidencjaAKCU[[#Headers],[valueOfGoodshelp]]&lt;&gt;"",0,0)</f>
        <v>0</v>
      </c>
      <c r="P4" s="30">
        <f>IF(EwidencjaAKCU[[#Headers],[taxRatePercentageHelp]]&lt;&gt;"",0,0)</f>
        <v>0</v>
      </c>
      <c r="Q4" s="17">
        <f t="shared" ref="Q4" si="0">ROUND(O4*P4,0)</f>
        <v>0</v>
      </c>
      <c r="R4" s="22" t="str">
        <f>IF(EwidencjaAKCU[[#Headers],[taxChoice]]&lt;&gt;"","2")</f>
        <v>2</v>
      </c>
      <c r="S4" s="21" t="str">
        <f>IF(EwidencjaAKCU[[#Headers],[taxHelp]]&lt;&gt;"","p")</f>
        <v>p</v>
      </c>
      <c r="T4" s="17" t="str">
        <f>IF(EwidencjaAKCU[[#Headers],[taxRateFromISZTAR]]&lt;&gt;"","false")</f>
        <v>false</v>
      </c>
      <c r="U4" s="19" t="str">
        <f>IF(EwidencjaAKCU[[#Headers],[taxRatePercentageFromISZTAR]]&lt;&gt;"","false")</f>
        <v>false</v>
      </c>
      <c r="V4" s="23">
        <v>87032390</v>
      </c>
      <c r="Y4" s="7" t="s">
        <v>51</v>
      </c>
      <c r="AC4" s="7" t="s">
        <v>52</v>
      </c>
    </row>
    <row r="5" spans="1:30">
      <c r="A5" s="17">
        <f>IF(EwidencjaAKCU[[#This Row],[make]]&lt;&gt;"",ROW(A5)-3,"")</f>
        <v>2</v>
      </c>
      <c r="B5" s="19" t="s">
        <v>55</v>
      </c>
      <c r="C5" s="19" t="str">
        <f>EwidencjaAKCU[[#This Row],[make]]</f>
        <v>Toyota</v>
      </c>
      <c r="D5" s="19" t="s">
        <v>57</v>
      </c>
      <c r="E5" s="22" t="str">
        <f>IF(EwidencjaAKCU[[#This Row],[model]]&lt;&gt;"",EwidencjaAKCU[[#This Row],[model]],"")</f>
        <v>Avensis</v>
      </c>
      <c r="F5" s="19" t="s">
        <v>54</v>
      </c>
      <c r="G5" s="17">
        <v>1800</v>
      </c>
      <c r="H5" s="19">
        <v>2015</v>
      </c>
      <c r="I5" s="19" t="str">
        <f>IF(EwidencjaAKCU[[#Headers],[description]]&lt;&gt;"","BRAK")</f>
        <v>BRAK</v>
      </c>
      <c r="J5" s="19" t="str">
        <f>IF(EwidencjaAKCU[[#Headers],[collectible]]&lt;&gt;"","false")</f>
        <v>false</v>
      </c>
      <c r="K5" s="19" t="str">
        <f>IF(EwidencjaAKCU[[#Headers],[electrical]]&lt;&gt;"","false")</f>
        <v>false</v>
      </c>
      <c r="L5" s="21">
        <v>42632</v>
      </c>
      <c r="M5" s="17" t="str">
        <f>IF(EwidencjaAKCU[[#Headers],[groupOfGoodsName]]&lt;&gt;"","samochody-osobowe")</f>
        <v>samochody-osobowe</v>
      </c>
      <c r="N5" s="19" t="str">
        <f>IF(EwidencjaAKCU[[#Headers],[goodsName]]&lt;&gt;"","nowe")</f>
        <v>nowe</v>
      </c>
      <c r="O5" s="17">
        <f>IF(EwidencjaAKCU[[#Headers],[valueOfGoodshelp]]&lt;&gt;"",0,0)</f>
        <v>0</v>
      </c>
      <c r="P5" s="30">
        <f>IF(EwidencjaAKCU[[#Headers],[taxRatePercentageHelp]]&lt;&gt;"",0,0)</f>
        <v>0</v>
      </c>
      <c r="Q5" s="17">
        <f t="shared" ref="Q5:Q8" si="1">ROUND(O5*P5,0)</f>
        <v>0</v>
      </c>
      <c r="R5" s="22" t="str">
        <f>IF(EwidencjaAKCU[[#Headers],[taxChoice]]&lt;&gt;"","2")</f>
        <v>2</v>
      </c>
      <c r="S5" s="21" t="str">
        <f>IF(EwidencjaAKCU[[#Headers],[taxHelp]]&lt;&gt;"","p")</f>
        <v>p</v>
      </c>
      <c r="T5" s="17" t="str">
        <f>IF(EwidencjaAKCU[[#Headers],[taxRateFromISZTAR]]&lt;&gt;"","false")</f>
        <v>false</v>
      </c>
      <c r="U5" s="19" t="str">
        <f>IF(EwidencjaAKCU[[#Headers],[taxRatePercentageFromISZTAR]]&lt;&gt;"","false")</f>
        <v>false</v>
      </c>
      <c r="V5" s="23">
        <v>87032390</v>
      </c>
      <c r="AC5" s="7" t="s">
        <v>58</v>
      </c>
    </row>
    <row r="6" spans="1:30">
      <c r="A6" s="17" t="str">
        <f>IF(EwidencjaAKCU[[#This Row],[make]]&lt;&gt;"",ROW(A6)-3,"")</f>
        <v/>
      </c>
      <c r="B6" s="19"/>
      <c r="C6" s="17">
        <f>EwidencjaAKCU[[#This Row],[make]]</f>
        <v>0</v>
      </c>
      <c r="D6" s="19"/>
      <c r="E6" s="22" t="str">
        <f>IF(EwidencjaAKCU[[#This Row],[model]]&lt;&gt;"",EwidencjaAKCU[[#This Row],[model]],"")</f>
        <v/>
      </c>
      <c r="F6" s="19"/>
      <c r="G6" s="17"/>
      <c r="H6" s="19"/>
      <c r="I6" s="19" t="str">
        <f>IF(EwidencjaAKCU[[#Headers],[description]]&lt;&gt;"","BRAK")</f>
        <v>BRAK</v>
      </c>
      <c r="J6" s="19" t="str">
        <f>IF(EwidencjaAKCU[[#Headers],[collectible]]&lt;&gt;"","false")</f>
        <v>false</v>
      </c>
      <c r="K6" s="19" t="str">
        <f>IF(EwidencjaAKCU[[#Headers],[electrical]]&lt;&gt;"","false")</f>
        <v>false</v>
      </c>
      <c r="L6" s="21"/>
      <c r="M6" s="17" t="str">
        <f>IF(EwidencjaAKCU[[#Headers],[groupOfGoodsName]]&lt;&gt;"","samochody-osobowe")</f>
        <v>samochody-osobowe</v>
      </c>
      <c r="N6" s="19" t="str">
        <f>IF(EwidencjaAKCU[[#Headers],[goodsName]]&lt;&gt;"","nowe")</f>
        <v>nowe</v>
      </c>
      <c r="O6" s="17">
        <f>IF(EwidencjaAKCU[[#Headers],[valueOfGoodshelp]]&lt;&gt;"",0,0)</f>
        <v>0</v>
      </c>
      <c r="P6" s="30">
        <f>IF(EwidencjaAKCU[[#Headers],[taxRatePercentageHelp]]&lt;&gt;"",0,0)</f>
        <v>0</v>
      </c>
      <c r="Q6" s="17">
        <f t="shared" si="1"/>
        <v>0</v>
      </c>
      <c r="R6" s="22" t="str">
        <f>IF(EwidencjaAKCU[[#Headers],[taxChoice]]&lt;&gt;"","2")</f>
        <v>2</v>
      </c>
      <c r="S6" s="21" t="str">
        <f>IF(EwidencjaAKCU[[#Headers],[taxHelp]]&lt;&gt;"","p")</f>
        <v>p</v>
      </c>
      <c r="T6" s="17" t="str">
        <f>IF(EwidencjaAKCU[[#Headers],[taxRateFromISZTAR]]&lt;&gt;"","false")</f>
        <v>false</v>
      </c>
      <c r="U6" s="19" t="str">
        <f>IF(EwidencjaAKCU[[#Headers],[taxRatePercentageFromISZTAR]]&lt;&gt;"","false")</f>
        <v>false</v>
      </c>
      <c r="V6" s="23"/>
    </row>
    <row r="7" spans="1:30">
      <c r="A7" s="17" t="str">
        <f>IF(EwidencjaAKCU[[#This Row],[make]]&lt;&gt;"",ROW(A7)-3,"")</f>
        <v/>
      </c>
      <c r="B7" s="19"/>
      <c r="C7" s="17">
        <f>EwidencjaAKCU[[#This Row],[make]]</f>
        <v>0</v>
      </c>
      <c r="D7" s="19"/>
      <c r="E7" s="22" t="str">
        <f>IF(EwidencjaAKCU[[#This Row],[model]]&lt;&gt;"",EwidencjaAKCU[[#This Row],[model]],"")</f>
        <v/>
      </c>
      <c r="F7" s="19"/>
      <c r="G7" s="17"/>
      <c r="H7" s="19"/>
      <c r="I7" s="19" t="str">
        <f>IF(EwidencjaAKCU[[#Headers],[description]]&lt;&gt;"","BRAK")</f>
        <v>BRAK</v>
      </c>
      <c r="J7" s="19" t="str">
        <f>IF(EwidencjaAKCU[[#Headers],[collectible]]&lt;&gt;"","false")</f>
        <v>false</v>
      </c>
      <c r="K7" s="19" t="str">
        <f>IF(EwidencjaAKCU[[#Headers],[electrical]]&lt;&gt;"","false")</f>
        <v>false</v>
      </c>
      <c r="L7" s="21"/>
      <c r="M7" s="17" t="str">
        <f>IF(EwidencjaAKCU[[#Headers],[groupOfGoodsName]]&lt;&gt;"","samochody-osobowe")</f>
        <v>samochody-osobowe</v>
      </c>
      <c r="N7" s="19" t="str">
        <f>IF(EwidencjaAKCU[[#Headers],[goodsName]]&lt;&gt;"","nowe")</f>
        <v>nowe</v>
      </c>
      <c r="O7" s="17">
        <f>IF(EwidencjaAKCU[[#Headers],[valueOfGoodshelp]]&lt;&gt;"",0,0)</f>
        <v>0</v>
      </c>
      <c r="P7" s="30">
        <f>IF(EwidencjaAKCU[[#Headers],[taxRatePercentageHelp]]&lt;&gt;"",0,0)</f>
        <v>0</v>
      </c>
      <c r="Q7" s="17">
        <f t="shared" si="1"/>
        <v>0</v>
      </c>
      <c r="R7" s="22" t="str">
        <f>IF(EwidencjaAKCU[[#Headers],[taxChoice]]&lt;&gt;"","2")</f>
        <v>2</v>
      </c>
      <c r="S7" s="21" t="str">
        <f>IF(EwidencjaAKCU[[#Headers],[taxHelp]]&lt;&gt;"","p")</f>
        <v>p</v>
      </c>
      <c r="T7" s="17" t="str">
        <f>IF(EwidencjaAKCU[[#Headers],[taxRateFromISZTAR]]&lt;&gt;"","false")</f>
        <v>false</v>
      </c>
      <c r="U7" s="19" t="str">
        <f>IF(EwidencjaAKCU[[#Headers],[taxRatePercentageFromISZTAR]]&lt;&gt;"","false")</f>
        <v>false</v>
      </c>
      <c r="V7" s="23"/>
    </row>
    <row r="8" spans="1:30">
      <c r="A8" s="17" t="str">
        <f>IF(EwidencjaAKCU[[#This Row],[make]]&lt;&gt;"",ROW(A8)-3,"")</f>
        <v/>
      </c>
      <c r="B8" s="19"/>
      <c r="C8" s="19">
        <f>EwidencjaAKCU[[#This Row],[make]]</f>
        <v>0</v>
      </c>
      <c r="D8" s="19"/>
      <c r="E8" s="22" t="str">
        <f>IF(EwidencjaAKCU[[#This Row],[model]]&lt;&gt;"",EwidencjaAKCU[[#This Row],[model]],"")</f>
        <v/>
      </c>
      <c r="F8" s="19"/>
      <c r="G8" s="17"/>
      <c r="H8" s="19"/>
      <c r="I8" s="19" t="str">
        <f>IF(EwidencjaAKCU[[#Headers],[description]]&lt;&gt;"","BRAK")</f>
        <v>BRAK</v>
      </c>
      <c r="J8" s="19" t="str">
        <f>IF(EwidencjaAKCU[[#Headers],[collectible]]&lt;&gt;"","false")</f>
        <v>false</v>
      </c>
      <c r="K8" s="19" t="str">
        <f>IF(EwidencjaAKCU[[#Headers],[electrical]]&lt;&gt;"","false")</f>
        <v>false</v>
      </c>
      <c r="L8" s="21"/>
      <c r="M8" s="17" t="str">
        <f>IF(EwidencjaAKCU[[#Headers],[groupOfGoodsName]]&lt;&gt;"","samochody-osobowe")</f>
        <v>samochody-osobowe</v>
      </c>
      <c r="N8" s="19" t="str">
        <f>IF(EwidencjaAKCU[[#Headers],[goodsName]]&lt;&gt;"","nowe")</f>
        <v>nowe</v>
      </c>
      <c r="O8" s="17">
        <f>IF(EwidencjaAKCU[[#Headers],[valueOfGoodshelp]]&lt;&gt;"",0,0)</f>
        <v>0</v>
      </c>
      <c r="P8" s="30">
        <f>IF(EwidencjaAKCU[[#Headers],[taxRatePercentageHelp]]&lt;&gt;"",0,0)</f>
        <v>0</v>
      </c>
      <c r="Q8" s="17">
        <f t="shared" si="1"/>
        <v>0</v>
      </c>
      <c r="R8" s="22" t="str">
        <f>IF(EwidencjaAKCU[[#Headers],[taxChoice]]&lt;&gt;"","2")</f>
        <v>2</v>
      </c>
      <c r="S8" s="21" t="str">
        <f>IF(EwidencjaAKCU[[#Headers],[taxHelp]]&lt;&gt;"","p")</f>
        <v>p</v>
      </c>
      <c r="T8" s="17" t="str">
        <f>IF(EwidencjaAKCU[[#Headers],[taxRateFromISZTAR]]&lt;&gt;"","false")</f>
        <v>false</v>
      </c>
      <c r="U8" s="19" t="str">
        <f>IF(EwidencjaAKCU[[#Headers],[taxRatePercentageFromISZTAR]]&lt;&gt;"","false")</f>
        <v>false</v>
      </c>
      <c r="V8" s="23"/>
    </row>
    <row r="9" spans="1:30">
      <c r="C9" s="3"/>
      <c r="D9" s="2"/>
      <c r="E9" s="2"/>
      <c r="F9" s="2"/>
      <c r="G9" s="4"/>
      <c r="H9" s="4"/>
      <c r="I9" s="3"/>
      <c r="J9" s="1"/>
      <c r="K9" s="1"/>
      <c r="L9" s="5"/>
      <c r="M9" s="3"/>
      <c r="N9" s="3"/>
      <c r="O9" s="4"/>
      <c r="P9" s="6"/>
      <c r="Q9" s="4"/>
      <c r="R9" s="1"/>
      <c r="S9" s="3"/>
      <c r="T9" s="1"/>
      <c r="U9" s="1"/>
      <c r="V9" s="4"/>
    </row>
    <row r="10" spans="1:30">
      <c r="C10" s="3"/>
      <c r="D10" s="2"/>
      <c r="E10" s="2"/>
      <c r="F10" s="2"/>
      <c r="G10" s="4"/>
      <c r="H10" s="4"/>
      <c r="I10" s="3"/>
      <c r="J10" s="1"/>
      <c r="K10" s="1"/>
      <c r="L10" s="5"/>
      <c r="M10" s="3"/>
      <c r="N10" s="3"/>
      <c r="O10" s="4"/>
      <c r="P10" s="6"/>
      <c r="Q10" s="4"/>
      <c r="R10" s="1"/>
      <c r="S10" s="3"/>
      <c r="T10" s="1"/>
      <c r="U10" s="1"/>
      <c r="V10" s="4"/>
    </row>
    <row r="11" spans="1:30">
      <c r="C11" s="3"/>
      <c r="D11" s="2"/>
      <c r="E11" s="2"/>
      <c r="F11" s="2"/>
      <c r="G11" s="4"/>
      <c r="H11" s="4"/>
      <c r="I11" s="3"/>
      <c r="J11" s="1"/>
      <c r="K11" s="1"/>
      <c r="L11" s="5"/>
      <c r="M11" s="3"/>
      <c r="N11" s="3"/>
      <c r="O11" s="4"/>
      <c r="P11" s="6"/>
      <c r="Q11" s="4"/>
      <c r="R11" s="1"/>
      <c r="S11" s="3"/>
      <c r="T11" s="1"/>
      <c r="U11" s="1"/>
      <c r="V11" s="4"/>
    </row>
    <row r="12" spans="1:30">
      <c r="C12" s="3"/>
      <c r="D12" s="2"/>
      <c r="E12" s="2"/>
      <c r="F12" s="2"/>
      <c r="G12" s="4"/>
      <c r="H12" s="4"/>
      <c r="I12" s="3"/>
      <c r="J12" s="1"/>
      <c r="K12" s="1"/>
      <c r="L12" s="5"/>
      <c r="M12" s="3"/>
      <c r="N12" s="3"/>
      <c r="O12" s="4"/>
      <c r="P12" s="6"/>
      <c r="Q12" s="4"/>
      <c r="R12" s="1"/>
      <c r="S12" s="3"/>
      <c r="T12" s="1"/>
      <c r="U12" s="1"/>
      <c r="V12" s="4"/>
    </row>
    <row r="13" spans="1:30">
      <c r="C13" s="3"/>
      <c r="D13" s="2"/>
      <c r="E13" s="2"/>
      <c r="F13" s="2"/>
      <c r="G13" s="4"/>
      <c r="H13" s="4"/>
      <c r="I13" s="3"/>
      <c r="J13" s="1"/>
      <c r="K13" s="1"/>
      <c r="L13" s="5"/>
      <c r="M13" s="3"/>
      <c r="N13" s="3"/>
      <c r="O13" s="4"/>
      <c r="P13" s="6"/>
      <c r="Q13" s="4"/>
      <c r="R13" s="1"/>
      <c r="S13" s="3"/>
      <c r="T13" s="1"/>
      <c r="U13" s="1"/>
      <c r="V13" s="4"/>
    </row>
    <row r="14" spans="1:30">
      <c r="C14" s="3"/>
      <c r="D14" s="2"/>
      <c r="E14" s="2"/>
      <c r="F14" s="2"/>
      <c r="G14" s="4"/>
      <c r="H14" s="4"/>
      <c r="I14" s="3"/>
      <c r="J14" s="1"/>
      <c r="K14" s="1"/>
      <c r="L14" s="5"/>
      <c r="M14" s="3"/>
      <c r="N14" s="3"/>
      <c r="O14" s="4"/>
      <c r="P14" s="6"/>
      <c r="Q14" s="4"/>
      <c r="R14" s="1"/>
      <c r="S14" s="3"/>
      <c r="T14" s="1"/>
      <c r="U14" s="1"/>
      <c r="V14" s="4"/>
    </row>
    <row r="15" spans="1:30">
      <c r="C15" s="3"/>
      <c r="D15" s="2"/>
      <c r="E15" s="2"/>
      <c r="F15" s="2"/>
      <c r="G15" s="4"/>
      <c r="H15" s="4"/>
      <c r="I15" s="3"/>
      <c r="J15" s="1"/>
      <c r="K15" s="1"/>
      <c r="L15" s="5"/>
      <c r="M15" s="3"/>
      <c r="N15" s="3"/>
      <c r="O15" s="4"/>
      <c r="P15" s="6"/>
      <c r="Q15" s="4"/>
      <c r="R15" s="1"/>
      <c r="S15" s="3"/>
      <c r="T15" s="1"/>
      <c r="U15" s="1"/>
      <c r="V15" s="4"/>
    </row>
    <row r="16" spans="1:30">
      <c r="C16" s="3"/>
      <c r="D16" s="2"/>
      <c r="E16" s="2"/>
      <c r="F16" s="2"/>
      <c r="G16" s="4"/>
      <c r="H16" s="4"/>
      <c r="I16" s="3"/>
      <c r="J16" s="1"/>
      <c r="K16" s="1"/>
      <c r="L16" s="5"/>
      <c r="M16" s="3"/>
      <c r="N16" s="3"/>
      <c r="O16" s="4"/>
      <c r="P16" s="6"/>
      <c r="Q16" s="4"/>
      <c r="R16" s="1"/>
      <c r="S16" s="3"/>
      <c r="T16" s="1"/>
      <c r="U16" s="1"/>
      <c r="V16" s="4"/>
    </row>
    <row r="17" spans="1:22">
      <c r="A17" s="1"/>
      <c r="B17" s="2"/>
      <c r="C17" s="3"/>
      <c r="D17" s="2"/>
      <c r="E17" s="2"/>
      <c r="F17" s="2"/>
      <c r="G17" s="4"/>
      <c r="H17" s="4"/>
      <c r="I17" s="3"/>
      <c r="J17" s="1"/>
      <c r="K17" s="1"/>
      <c r="L17" s="5"/>
      <c r="M17" s="3"/>
      <c r="N17" s="3"/>
      <c r="O17" s="4"/>
      <c r="P17" s="6"/>
      <c r="Q17" s="4"/>
      <c r="R17" s="1"/>
      <c r="S17" s="3"/>
      <c r="T17" s="1"/>
      <c r="U17" s="1"/>
      <c r="V17" s="4"/>
    </row>
  </sheetData>
  <sheetProtection algorithmName="SHA-512" hashValue="I4QWzx8BuAO8ifdFWcNbBJsp+UMmpwfrNLSEB9MbPT62JizavzvUuMT3cYdtpPHO7eYx6CVcjaYR+iG44Spleg==" saltValue="KfFtdZsw9YQDvq5aVwuXow==" spinCount="100000" sheet="1" objects="1" scenarios="1" formatCells="0" formatRows="0" insertRows="0" deleteRows="0"/>
  <mergeCells count="1">
    <mergeCell ref="A1:M1"/>
  </mergeCells>
  <conditionalFormatting sqref="E4:E8 R4:R8">
    <cfRule type="containsBlanks" dxfId="24" priority="2">
      <formula>LEN(TRIM(E4))=0</formula>
    </cfRule>
  </conditionalFormatting>
  <conditionalFormatting sqref="B4:B8 O4:O8 E4:E8 R4:R8 G4:G8 T4:T8 I4:J8 V4:V8">
    <cfRule type="containsBlanks" dxfId="23" priority="1">
      <formula>LEN(TRIM(B4))=0</formula>
    </cfRule>
  </conditionalFormatting>
  <dataValidations count="2">
    <dataValidation type="list" allowBlank="1" showInputMessage="1" showErrorMessage="1" sqref="J4:K8" xr:uid="{00000000-0002-0000-0000-000000000000}">
      <formula1>$Y$3:$Y$4</formula1>
    </dataValidation>
    <dataValidation type="list" allowBlank="1" showInputMessage="1" showErrorMessage="1" sqref="N4:N8" xr:uid="{00000000-0002-0000-0000-000001000000}">
      <formula1>$AC$3:$AC$5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E34F2-45EE-4D52-8109-C453F549606F}">
  <dimension ref="A1:F7"/>
  <sheetViews>
    <sheetView workbookViewId="0">
      <selection activeCell="D15" sqref="D15"/>
    </sheetView>
  </sheetViews>
  <sheetFormatPr defaultRowHeight="13.8"/>
  <cols>
    <col min="1" max="1" width="27.19921875" customWidth="1"/>
    <col min="3" max="3" width="16" customWidth="1"/>
  </cols>
  <sheetData>
    <row r="1" spans="1:6" ht="34.799999999999997" customHeight="1">
      <c r="A1" s="24" t="s">
        <v>60</v>
      </c>
    </row>
    <row r="2" spans="1:6" ht="22.8" customHeight="1">
      <c r="A2" s="25" t="s">
        <v>43</v>
      </c>
      <c r="B2" s="25"/>
      <c r="C2" s="25" t="s">
        <v>44</v>
      </c>
      <c r="D2" s="25"/>
      <c r="E2" s="25" t="s">
        <v>45</v>
      </c>
      <c r="F2" s="25"/>
    </row>
    <row r="3" spans="1:6">
      <c r="A3" s="26" t="s">
        <v>40</v>
      </c>
      <c r="B3" s="27">
        <f>SUM(EwidencjaAKCU[amountOfTax])</f>
        <v>0</v>
      </c>
      <c r="C3" s="26" t="s">
        <v>41</v>
      </c>
      <c r="D3" s="27">
        <f>SUM(EwidencjaAKCU[amountOfTax])</f>
        <v>0</v>
      </c>
      <c r="E3" s="26" t="s">
        <v>42</v>
      </c>
      <c r="F3" s="27">
        <f>SUM(EwidencjaAKCU[amountOfTax])</f>
        <v>0</v>
      </c>
    </row>
    <row r="4" spans="1:6">
      <c r="A4" s="1"/>
      <c r="B4" s="2"/>
    </row>
    <row r="7" spans="1:6">
      <c r="A7" s="1"/>
      <c r="B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27CAD-867E-48C0-9855-CA13CD3ADB74}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Ewidencja samochodów AKC-U</vt:lpstr>
      <vt:lpstr>Podsumowanie ewidencji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2016-09-18T10:19:14Z</dcterms:created>
  <dcterms:modified xsi:type="dcterms:W3CDTF">2024-11-13T07:47:16Z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UxC4dwLulzfINJ8nQH+xvX5LNGipWa4BRSZhPgxsCvkAB8acno5n9rgnQdlaW7MbUHrNB60P67R0xFWskLGPWg==</vt:lpwstr>
  </property>
  <property fmtid="{D5CDD505-2E9C-101B-9397-08002B2CF9AE}" pid="4" name="MFClassificationDate">
    <vt:lpwstr>2024-11-07T12:30:20.5624442+01:00</vt:lpwstr>
  </property>
  <property fmtid="{D5CDD505-2E9C-101B-9397-08002B2CF9AE}" pid="5" name="MFClassifiedBySID">
    <vt:lpwstr>UxC4dwLulzfINJ8nQH+xvX5LNGipWa4BRSZhPgxsCvm42mrIC/DSDv0ggS+FjUN/2v1BBotkLlY5aAiEhoi6ue69J5DZxMd7boivOf/45Sh0VhLlvcryH9b417pLZfK+</vt:lpwstr>
  </property>
  <property fmtid="{D5CDD505-2E9C-101B-9397-08002B2CF9AE}" pid="6" name="MFGRNItemId">
    <vt:lpwstr>GRN-c44c6350-e797-4ab0-846f-eff62c7894f4</vt:lpwstr>
  </property>
  <property fmtid="{D5CDD505-2E9C-101B-9397-08002B2CF9AE}" pid="7" name="MFHash">
    <vt:lpwstr>xDPEkAiI7lNUuKYs7M+6Qy6/s1ADIc3VH9LRvggJiI4=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