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owa ewidencja\"/>
    </mc:Choice>
  </mc:AlternateContent>
  <bookViews>
    <workbookView xWindow="0" yWindow="0" windowWidth="28800" windowHeight="11835"/>
  </bookViews>
  <sheets>
    <sheet name="Ewidencja samochodów - AKC-U" sheetId="1" r:id="rId1"/>
  </sheets>
  <calcPr calcId="152511"/>
</workbook>
</file>

<file path=xl/calcChain.xml><?xml version="1.0" encoding="utf-8"?>
<calcChain xmlns="http://schemas.openxmlformats.org/spreadsheetml/2006/main">
  <c r="K3" i="1" l="1"/>
  <c r="O4" i="1" l="1"/>
  <c r="O5" i="1"/>
  <c r="O6" i="1"/>
  <c r="O7" i="1"/>
  <c r="O8" i="1"/>
  <c r="O9" i="1"/>
  <c r="B7" i="1"/>
  <c r="D7" i="1"/>
  <c r="F7" i="1"/>
  <c r="J7" i="1"/>
  <c r="K7" i="1"/>
  <c r="L7" i="1"/>
  <c r="N7" i="1"/>
  <c r="P7" i="1"/>
  <c r="Q7" i="1"/>
  <c r="S7" i="1"/>
  <c r="T7" i="1"/>
  <c r="U7" i="1"/>
  <c r="V7" i="1"/>
  <c r="B6" i="1"/>
  <c r="D6" i="1"/>
  <c r="F6" i="1"/>
  <c r="J6" i="1"/>
  <c r="K6" i="1"/>
  <c r="L6" i="1"/>
  <c r="N6" i="1"/>
  <c r="P6" i="1"/>
  <c r="Q6" i="1"/>
  <c r="S6" i="1"/>
  <c r="T6" i="1"/>
  <c r="U6" i="1"/>
  <c r="V6" i="1"/>
  <c r="B8" i="1"/>
  <c r="D8" i="1"/>
  <c r="F8" i="1"/>
  <c r="J8" i="1"/>
  <c r="K8" i="1"/>
  <c r="L8" i="1"/>
  <c r="N8" i="1"/>
  <c r="P8" i="1"/>
  <c r="Q8" i="1"/>
  <c r="S8" i="1"/>
  <c r="T8" i="1"/>
  <c r="U8" i="1"/>
  <c r="V8" i="1"/>
  <c r="R6" i="1" l="1"/>
  <c r="R7" i="1"/>
  <c r="R8" i="1"/>
  <c r="Q3" i="1"/>
  <c r="Q4" i="1"/>
  <c r="Q5" i="1"/>
  <c r="P3" i="1"/>
  <c r="P4" i="1"/>
  <c r="P5" i="1"/>
  <c r="K4" i="1" l="1"/>
  <c r="K5" i="1"/>
  <c r="K9" i="1"/>
  <c r="L3" i="1"/>
  <c r="L4" i="1"/>
  <c r="L5" i="1"/>
  <c r="L9" i="1"/>
  <c r="J3" i="1" l="1"/>
  <c r="J4" i="1"/>
  <c r="J5" i="1"/>
  <c r="J9" i="1"/>
  <c r="B5" i="1"/>
  <c r="D5" i="1"/>
  <c r="F5" i="1"/>
  <c r="N5" i="1"/>
  <c r="R5" i="1"/>
  <c r="S5" i="1"/>
  <c r="T5" i="1"/>
  <c r="U5" i="1"/>
  <c r="V5" i="1"/>
  <c r="N3" i="1"/>
  <c r="N4" i="1"/>
  <c r="N9" i="1"/>
  <c r="V3" i="1"/>
  <c r="V4" i="1"/>
  <c r="V9" i="1"/>
  <c r="U3" i="1"/>
  <c r="U4" i="1"/>
  <c r="U9" i="1"/>
  <c r="T3" i="1"/>
  <c r="T4" i="1"/>
  <c r="T9" i="1"/>
  <c r="S3" i="1"/>
  <c r="S4" i="1"/>
  <c r="S9" i="1"/>
  <c r="B4" i="1"/>
  <c r="B9" i="1"/>
  <c r="D4" i="1"/>
  <c r="D9" i="1"/>
  <c r="F4" i="1"/>
  <c r="F9" i="1"/>
  <c r="P9" i="1"/>
  <c r="Q9" i="1"/>
  <c r="D3" i="1"/>
  <c r="R9" i="1" l="1"/>
  <c r="R4" i="1"/>
  <c r="F3" i="1"/>
  <c r="B3" i="1"/>
  <c r="R3" i="1" l="1"/>
  <c r="C17" i="1" s="1"/>
  <c r="C11" i="1" l="1"/>
  <c r="C14" i="1"/>
</calcChain>
</file>

<file path=xl/connections.xml><?xml version="1.0" encoding="utf-8"?>
<connections xmlns="http://schemas.openxmlformats.org/spreadsheetml/2006/main">
  <connection id="1" name="import_AKCU" type="4" refreshedVersion="0" background="1">
    <webPr xml="1" sourceData="1" url="C:\Users\Piotr\Desktop\praca\import_AKCU.xml" htmlTables="1" htmlFormat="all"/>
  </connection>
</connections>
</file>

<file path=xl/sharedStrings.xml><?xml version="1.0" encoding="utf-8"?>
<sst xmlns="http://schemas.openxmlformats.org/spreadsheetml/2006/main" count="65" uniqueCount="59">
  <si>
    <t>id</t>
  </si>
  <si>
    <t>make</t>
  </si>
  <si>
    <t>label</t>
  </si>
  <si>
    <t>model</t>
  </si>
  <si>
    <t>VIN</t>
  </si>
  <si>
    <t>capacityOfEngine</t>
  </si>
  <si>
    <t>yearOfProduction</t>
  </si>
  <si>
    <t>description</t>
  </si>
  <si>
    <t>collectible</t>
  </si>
  <si>
    <t>electrical</t>
  </si>
  <si>
    <t>obligationDate</t>
  </si>
  <si>
    <t>groupOfGoodsName</t>
  </si>
  <si>
    <t>goodsName</t>
  </si>
  <si>
    <t>valueOfGoodshelp</t>
  </si>
  <si>
    <t>taxRatePercentageHelp</t>
  </si>
  <si>
    <t>amountOfTax</t>
  </si>
  <si>
    <t>taxChoice</t>
  </si>
  <si>
    <t>taxHelp</t>
  </si>
  <si>
    <t>taxRateFromISZTAR</t>
  </si>
  <si>
    <t>taxRatePercentageFromISZTAR</t>
  </si>
  <si>
    <t>codeCN</t>
  </si>
  <si>
    <t>label2</t>
  </si>
  <si>
    <t>L.p.</t>
  </si>
  <si>
    <t>Marka</t>
  </si>
  <si>
    <t>Model</t>
  </si>
  <si>
    <t>Marka etykieta</t>
  </si>
  <si>
    <t>Model etykieta</t>
  </si>
  <si>
    <t>Pojemność silnika</t>
  </si>
  <si>
    <t>Rok produkcji</t>
  </si>
  <si>
    <t>Opis</t>
  </si>
  <si>
    <t>Kolekcjonerski</t>
  </si>
  <si>
    <t>Elektryczny</t>
  </si>
  <si>
    <t>Data powstania obowiązku</t>
  </si>
  <si>
    <t>Nazwa grupy wyrobów</t>
  </si>
  <si>
    <t>Grupa</t>
  </si>
  <si>
    <t>Wartość</t>
  </si>
  <si>
    <t>Stawka</t>
  </si>
  <si>
    <t>Kwota</t>
  </si>
  <si>
    <t>Pomocnicze</t>
  </si>
  <si>
    <t>Kod CN</t>
  </si>
  <si>
    <t>totalAmountOfTax</t>
  </si>
  <si>
    <t>toPay</t>
  </si>
  <si>
    <t>sum</t>
  </si>
  <si>
    <t>Ogółem podatek akcyzowy</t>
  </si>
  <si>
    <t>Do zapłaty</t>
  </si>
  <si>
    <t>Suma</t>
  </si>
  <si>
    <t>p</t>
  </si>
  <si>
    <t>false</t>
  </si>
  <si>
    <t>nowe</t>
  </si>
  <si>
    <t>samochody-osobowe</t>
  </si>
  <si>
    <t>BRAK</t>
  </si>
  <si>
    <t>true</t>
  </si>
  <si>
    <t>używane</t>
  </si>
  <si>
    <t>12345678901234567</t>
  </si>
  <si>
    <t>34567890123456789</t>
  </si>
  <si>
    <t>Toyota</t>
  </si>
  <si>
    <t>Auris</t>
  </si>
  <si>
    <t>Avensis</t>
  </si>
  <si>
    <t>pozostałe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</si>
</sst>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yyyy\-mm\-dd;@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 applyProtection="1">
      <protection locked="0" hidden="1"/>
    </xf>
    <xf numFmtId="49" fontId="2" fillId="2" borderId="0" xfId="0" applyNumberFormat="1" applyFont="1" applyFill="1" applyProtection="1">
      <protection locked="0" hidden="1"/>
    </xf>
    <xf numFmtId="0" fontId="2" fillId="2" borderId="0" xfId="0" applyNumberFormat="1" applyFont="1" applyFill="1" applyProtection="1">
      <protection locked="0" hidden="1"/>
    </xf>
    <xf numFmtId="1" fontId="2" fillId="2" borderId="0" xfId="0" applyNumberFormat="1" applyFont="1" applyFill="1" applyProtection="1">
      <protection locked="0" hidden="1"/>
    </xf>
    <xf numFmtId="165" fontId="2" fillId="2" borderId="0" xfId="0" applyNumberFormat="1" applyFont="1" applyFill="1" applyProtection="1">
      <protection locked="0" hidden="1"/>
    </xf>
    <xf numFmtId="164" fontId="2" fillId="2" borderId="0" xfId="0" applyNumberFormat="1" applyFont="1" applyFill="1" applyProtection="1">
      <protection locked="0" hidden="1"/>
    </xf>
    <xf numFmtId="0" fontId="0" fillId="0" borderId="0" xfId="0" applyProtection="1">
      <protection locked="0" hidden="1"/>
    </xf>
    <xf numFmtId="49" fontId="0" fillId="0" borderId="0" xfId="0" applyNumberFormat="1" applyProtection="1">
      <protection locked="0" hidden="1"/>
    </xf>
    <xf numFmtId="0" fontId="0" fillId="0" borderId="0" xfId="0" applyNumberFormat="1" applyProtection="1">
      <protection locked="0" hidden="1"/>
    </xf>
    <xf numFmtId="1" fontId="0" fillId="0" borderId="0" xfId="0" applyNumberFormat="1" applyProtection="1">
      <protection locked="0" hidden="1"/>
    </xf>
    <xf numFmtId="165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  <xf numFmtId="0" fontId="1" fillId="0" borderId="1" xfId="0" applyFont="1" applyBorder="1" applyProtection="1">
      <protection locked="0" hidden="1"/>
    </xf>
    <xf numFmtId="1" fontId="0" fillId="0" borderId="1" xfId="0" applyNumberFormat="1" applyBorder="1" applyProtection="1">
      <protection locked="0" hidden="1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2" fillId="2" borderId="1" xfId="0" applyFont="1" applyFill="1" applyBorder="1" applyAlignment="1" applyProtection="1">
      <protection locked="0" hidden="1"/>
    </xf>
  </cellXfs>
  <cellStyles count="1">
    <cellStyle name="Normalny" xfId="0" builtinId="0"/>
  </cellStyles>
  <dxfs count="25">
    <dxf>
      <numFmt numFmtId="1" formatCode="0"/>
      <protection locked="0" hidden="1"/>
    </dxf>
    <dxf>
      <numFmt numFmtId="0" formatCode="General"/>
      <protection locked="0" hidden="1"/>
    </dxf>
    <dxf>
      <numFmt numFmtId="0" formatCode="General"/>
      <protection locked="0" hidden="1"/>
    </dxf>
    <dxf>
      <numFmt numFmtId="0" formatCode="General"/>
      <protection locked="0" hidden="1"/>
    </dxf>
    <dxf>
      <numFmt numFmtId="0" formatCode="General"/>
      <protection locked="0" hidden="1"/>
    </dxf>
    <dxf>
      <numFmt numFmtId="1" formatCode="0"/>
      <protection locked="0" hidden="1"/>
    </dxf>
    <dxf>
      <numFmt numFmtId="164" formatCode="0.000"/>
      <protection locked="0" hidden="1"/>
    </dxf>
    <dxf>
      <numFmt numFmtId="1" formatCode="0"/>
      <protection locked="0" hidden="1"/>
    </dxf>
    <dxf>
      <numFmt numFmtId="0" formatCode="General"/>
      <protection locked="0" hidden="1"/>
    </dxf>
    <dxf>
      <numFmt numFmtId="0" formatCode="General"/>
      <protection locked="0" hidden="1"/>
    </dxf>
    <dxf>
      <numFmt numFmtId="165" formatCode="yyyy\-mm\-dd;@"/>
      <protection locked="0" hidden="1"/>
    </dxf>
    <dxf>
      <numFmt numFmtId="0" formatCode="General"/>
      <protection locked="0" hidden="1"/>
    </dxf>
    <dxf>
      <numFmt numFmtId="0" formatCode="General"/>
      <protection locked="0" hidden="1"/>
    </dxf>
    <dxf>
      <numFmt numFmtId="0" formatCode="General"/>
      <protection locked="0" hidden="1"/>
    </dxf>
    <dxf>
      <numFmt numFmtId="1" formatCode="0"/>
      <protection locked="0" hidden="1"/>
    </dxf>
    <dxf>
      <numFmt numFmtId="1" formatCode="0"/>
      <protection locked="0" hidden="1"/>
    </dxf>
    <dxf>
      <numFmt numFmtId="30" formatCode="@"/>
      <protection locked="0" hidden="1"/>
    </dxf>
    <dxf>
      <numFmt numFmtId="0" formatCode="General"/>
      <protection locked="0" hidden="1"/>
    </dxf>
    <dxf>
      <numFmt numFmtId="30" formatCode="@"/>
      <protection locked="0" hidden="1"/>
    </dxf>
    <dxf>
      <numFmt numFmtId="0" formatCode="General"/>
      <protection locked="0" hidden="1"/>
    </dxf>
    <dxf>
      <numFmt numFmtId="30" formatCode="@"/>
      <protection locked="0" hidden="1"/>
    </dxf>
    <dxf>
      <numFmt numFmtId="0" formatCode="General"/>
      <protection locked="0" hidden="1"/>
    </dxf>
    <dxf>
      <protection locked="0" hidden="1"/>
    </dxf>
    <dxf>
      <protection locked="0" hidden="1"/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sum-section">
        <xsd:complexType>
          <xsd:sequence minOccurs="0">
            <xsd:element minOccurs="0" nillable="true" name="Item-section" form="unqualified">
              <xsd:complexType>
                <xsd:sequence minOccurs="0">
                  <xsd:element minOccurs="0" maxOccurs="unbounded" nillable="true" name="Item-section-iteration" form="unqualified">
                    <xsd:complexType>
                      <xsd:sequence minOccurs="0">
                        <xsd:element minOccurs="0" nillable="true" type="xsd:integer" name="id" form="unqualified"/>
                        <xsd:element minOccurs="0" nillable="true" name="CarDetails" form="unqualified">
                          <xsd:complexType>
                            <xsd:sequence minOccurs="0">
                              <xsd:element minOccurs="0" nillable="true" name="CarDetails-iteration" form="unqualified">
                                <xsd:complexType>
                                  <xsd:sequence minOccurs="0">
                                    <xsd:element minOccurs="0" nillable="true" name="make" form="unqualified">
                                      <xsd:complexType>
                                        <xsd:simpleContent>
                                          <xsd:extension base="xsd:string">
                                            <xsd:attribute name="label" form="unqualified" type="xsd:string"/>
                                          </xsd:extension>
                                        </xsd:simpleContent>
                                      </xsd:complexType>
                                    </xsd:element>
                                    <xsd:element minOccurs="0" nillable="true" name="model" form="unqualified">
                                      <xsd:complexType>
                                        <xsd:simpleContent>
                                          <xsd:extension base="xsd:string">
                                            <xsd:attribute name="label" form="unqualified" type="xsd:string"/>
                                          </xsd:extension>
                                        </xsd:simpleContent>
                                      </xsd:complexType>
                                    </xsd:element>
                                    <xsd:element minOccurs="0" nillable="true" type="xsd:string" name="VIN" form="unqualified"/>
                                    <xsd:element minOccurs="0" nillable="true" type="xsd:integer" name="capacityOfEngine" form="unqualified"/>
                                    <xsd:element minOccurs="0" nillable="true" type="xsd:integer" name="yearOfProduction" form="unqualified"/>
                                    <xsd:element minOccurs="0" nillable="true" type="xsd:string" name="description" form="unqualified"/>
                                    <xsd:element minOccurs="0" nillable="true" type="xsd:boolean" name="collectible" form="unqualified"/>
                                    <xsd:element minOccurs="0" nillable="true" type="xsd:boolean" name="electrical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date" name="obligationDate" form="unqualified"/>
                        <xsd:element minOccurs="0" nillable="true" type="xsd:string" name="groupOfGoodsName" form="unqualified"/>
                        <xsd:element minOccurs="0" nillable="true" type="xsd:string" name="goodsName" form="unqualified"/>
                        <xsd:element minOccurs="0" nillable="true" type="xsd:integer" name="valueOfGoodshelp" form="unqualified"/>
                        <xsd:element minOccurs="0" nillable="true" type="xsd:double" name="taxRatePercentageHelp" form="unqualified"/>
                        <xsd:element minOccurs="0" nillable="true" type="xsd:integer" name="amountOfTax" form="unqualified"/>
                        <xsd:element minOccurs="0" nillable="true" type="xsd:integer" name="taxChoice" form="unqualified"/>
                        <xsd:element minOccurs="0" nillable="true" type="xsd:string" name="taxHelp" form="unqualified"/>
                        <xsd:element minOccurs="0" nillable="true" type="xsd:boolean" name="taxRateFromISZTAR" form="unqualified"/>
                        <xsd:element minOccurs="0" nillable="true" type="xsd:boolean" name="taxRatePercentageFromISZTAR" form="unqualified"/>
                        <xsd:element minOccurs="0" nillable="true" type="xsd:integer" name="codeCN" form="unqualified"/>
                      </xsd:sequence>
                    </xsd:complexType>
                  </xsd:element>
                </xsd:sequence>
              </xsd:complexType>
            </xsd:element>
            <xsd:element minOccurs="0" nillable="true" type="xsd:integer" name="totalAmountOfTax" form="unqualified"/>
            <xsd:element minOccurs="0" nillable="true" type="xsd:integer" name="toPay" form="unqualified"/>
            <xsd:element minOccurs="0" nillable="true" type="xsd:integer" name="sum" form="unqualified"/>
          </xsd:sequence>
        </xsd:complexType>
      </xsd:element>
    </xsd:schema>
  </Schema>
  <Map ID="1" Name="sum-section_mapa" RootElement="sum-section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ela3" displayName="Tabela3" ref="B2:W9" tableType="xml" totalsRowShown="0" headerRowDxfId="23" dataDxfId="22" connectionId="1">
  <autoFilter ref="B2:W9"/>
  <tableColumns count="22">
    <tableColumn id="1" uniqueName="id" name="id" dataDxfId="21">
      <calculatedColumnFormula>IF(Tabela3[[#This Row],[make]]&lt;&gt;"",ROW(B3)-2,"")</calculatedColumnFormula>
      <xmlColumnPr mapId="1" xpath="/sum-section/Item-section/Item-section-iteration/id" xmlDataType="integer"/>
    </tableColumn>
    <tableColumn id="2" uniqueName="make" name="make" dataDxfId="20">
      <xmlColumnPr mapId="1" xpath="/sum-section/Item-section/Item-section-iteration/CarDetails/CarDetails-iteration/make" xmlDataType="string"/>
    </tableColumn>
    <tableColumn id="3" uniqueName="label" name="label" dataDxfId="19">
      <calculatedColumnFormula>Tabela3[make]</calculatedColumnFormula>
      <xmlColumnPr mapId="1" xpath="/sum-section/Item-section/Item-section-iteration/CarDetails/CarDetails-iteration/make/@label" xmlDataType="string"/>
    </tableColumn>
    <tableColumn id="4" uniqueName="model" name="model" dataDxfId="18">
      <xmlColumnPr mapId="1" xpath="/sum-section/Item-section/Item-section-iteration/CarDetails/CarDetails-iteration/model" xmlDataType="string"/>
    </tableColumn>
    <tableColumn id="5" uniqueName="label" name="label2" dataDxfId="17">
      <calculatedColumnFormula>IF(Tabela3[[#This Row],[model]]&lt;&gt;"",Tabela3[[#This Row],[model]],"")</calculatedColumnFormula>
      <xmlColumnPr mapId="1" xpath="/sum-section/Item-section/Item-section-iteration/CarDetails/CarDetails-iteration/model/@label" xmlDataType="string"/>
    </tableColumn>
    <tableColumn id="6" uniqueName="VIN" name="VIN" dataDxfId="16">
      <xmlColumnPr mapId="1" xpath="/sum-section/Item-section/Item-section-iteration/CarDetails/CarDetails-iteration/VIN" xmlDataType="string"/>
    </tableColumn>
    <tableColumn id="7" uniqueName="capacityOfEngine" name="capacityOfEngine" dataDxfId="15">
      <xmlColumnPr mapId="1" xpath="/sum-section/Item-section/Item-section-iteration/CarDetails/CarDetails-iteration/capacityOfEngine" xmlDataType="integer"/>
    </tableColumn>
    <tableColumn id="8" uniqueName="yearOfProduction" name="yearOfProduction" dataDxfId="14">
      <xmlColumnPr mapId="1" xpath="/sum-section/Item-section/Item-section-iteration/CarDetails/CarDetails-iteration/yearOfProduction" xmlDataType="integer"/>
    </tableColumn>
    <tableColumn id="9" uniqueName="description" name="description" dataDxfId="13">
      <calculatedColumnFormula>IF(Tabela3[[#Headers],[description]]&lt;&gt;"","BRAK")</calculatedColumnFormula>
      <xmlColumnPr mapId="1" xpath="/sum-section/Item-section/Item-section-iteration/CarDetails/CarDetails-iteration/description" xmlDataType="string"/>
    </tableColumn>
    <tableColumn id="10" uniqueName="collectible" name="collectible" dataDxfId="12">
      <calculatedColumnFormula>IF(Tabela3[[#Headers],[collectible]]&lt;&gt;"","false")</calculatedColumnFormula>
      <xmlColumnPr mapId="1" xpath="/sum-section/Item-section/Item-section-iteration/CarDetails/CarDetails-iteration/collectible" xmlDataType="boolean"/>
    </tableColumn>
    <tableColumn id="11" uniqueName="electrical" name="electrical" dataDxfId="11">
      <calculatedColumnFormula>IF(Tabela3[[#Headers],[electrical]]&lt;&gt;"","false")</calculatedColumnFormula>
      <xmlColumnPr mapId="1" xpath="/sum-section/Item-section/Item-section-iteration/CarDetails/CarDetails-iteration/electrical" xmlDataType="boolean"/>
    </tableColumn>
    <tableColumn id="12" uniqueName="obligationDate" name="obligationDate" dataDxfId="10">
      <xmlColumnPr mapId="1" xpath="/sum-section/Item-section/Item-section-iteration/obligationDate" xmlDataType="date"/>
    </tableColumn>
    <tableColumn id="13" uniqueName="groupOfGoodsName" name="groupOfGoodsName" dataDxfId="9">
      <calculatedColumnFormula>IF(Tabela3[[#Headers],[groupOfGoodsName]]&lt;&gt;"","samochody-osobowe")</calculatedColumnFormula>
      <xmlColumnPr mapId="1" xpath="/sum-section/Item-section/Item-section-iteration/groupOfGoodsName" xmlDataType="string"/>
    </tableColumn>
    <tableColumn id="14" uniqueName="goodsName" name="goodsName" dataDxfId="8">
      <calculatedColumnFormula>IF(Tabela3[[#Headers],[goodsName]]&lt;&gt;"","nowe")</calculatedColumnFormula>
      <xmlColumnPr mapId="1" xpath="/sum-section/Item-section/Item-section-iteration/goodsName" xmlDataType="string"/>
    </tableColumn>
    <tableColumn id="15" uniqueName="valueOfGoodshelp" name="valueOfGoodshelp" dataDxfId="7">
      <calculatedColumnFormula>IF(Tabela3[[#Headers],[valueOfGoodshelp]]&lt;&gt;"",0,0)</calculatedColumnFormula>
      <xmlColumnPr mapId="1" xpath="/sum-section/Item-section/Item-section-iteration/valueOfGoodshelp" xmlDataType="integer"/>
    </tableColumn>
    <tableColumn id="16" uniqueName="taxRatePercentageHelp" name="taxRatePercentageHelp" dataDxfId="6">
      <calculatedColumnFormula>IF(Tabela3[[#Headers],[taxRatePercentageHelp]]&lt;&gt;"",0,0)</calculatedColumnFormula>
      <xmlColumnPr mapId="1" xpath="/sum-section/Item-section/Item-section-iteration/taxRatePercentageHelp" xmlDataType="double"/>
    </tableColumn>
    <tableColumn id="17" uniqueName="amountOfTax" name="amountOfTax" dataDxfId="5">
      <calculatedColumnFormula>ROUND(P3*Q3,0)</calculatedColumnFormula>
      <xmlColumnPr mapId="1" xpath="/sum-section/Item-section/Item-section-iteration/amountOfTax" xmlDataType="integer"/>
    </tableColumn>
    <tableColumn id="18" uniqueName="taxChoice" name="taxChoice" dataDxfId="4">
      <calculatedColumnFormula>IF(Tabela3[[#Headers],[taxChoice]]&lt;&gt;"","2")</calculatedColumnFormula>
      <xmlColumnPr mapId="1" xpath="/sum-section/Item-section/Item-section-iteration/taxChoice" xmlDataType="integer"/>
    </tableColumn>
    <tableColumn id="19" uniqueName="taxHelp" name="taxHelp" dataDxfId="3">
      <calculatedColumnFormula>IF(Tabela3[[#Headers],[taxHelp]]&lt;&gt;"","p")</calculatedColumnFormula>
      <xmlColumnPr mapId="1" xpath="/sum-section/Item-section/Item-section-iteration/taxHelp" xmlDataType="string"/>
    </tableColumn>
    <tableColumn id="20" uniqueName="taxRateFromISZTAR" name="taxRateFromISZTAR" dataDxfId="2">
      <calculatedColumnFormula>IF(Tabela3[[#Headers],[taxRateFromISZTAR]]&lt;&gt;"","false")</calculatedColumnFormula>
      <xmlColumnPr mapId="1" xpath="/sum-section/Item-section/Item-section-iteration/taxRateFromISZTAR" xmlDataType="boolean"/>
    </tableColumn>
    <tableColumn id="21" uniqueName="taxRatePercentageFromISZTAR" name="taxRatePercentageFromISZTAR" dataDxfId="1">
      <calculatedColumnFormula>IF(Tabela3[[#Headers],[taxRatePercentageFromISZTAR]]&lt;&gt;"","false")</calculatedColumnFormula>
      <xmlColumnPr mapId="1" xpath="/sum-section/Item-section/Item-section-iteration/taxRatePercentageFromISZTAR" xmlDataType="boolean"/>
    </tableColumn>
    <tableColumn id="22" uniqueName="codeCN" name="codeCN" dataDxfId="0">
      <xmlColumnPr mapId="1" xpath="/sum-section/Item-section/Item-section-iteration/codeCN" xmlDataType="integer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5" r="C11" connectionId="1">
    <xmlCellPr id="1" uniqueName="totalAmountOfTax">
      <xmlPr mapId="1" xpath="/sum-section/totalAmountOfTax" xmlDataType="integer"/>
    </xmlCellPr>
  </singleXmlCell>
  <singleXmlCell id="6" r="C14" connectionId="1">
    <xmlCellPr id="1" uniqueName="toPay">
      <xmlPr mapId="1" xpath="/sum-section/toPay" xmlDataType="integer"/>
    </xmlCellPr>
  </singleXmlCell>
  <singleXmlCell id="7" r="C17" connectionId="1">
    <xmlCellPr id="1" uniqueName="sum">
      <xmlPr mapId="1" xpath="/sum-section/sum" xmlDataType="integer"/>
    </xmlCellPr>
  </singleXmlCell>
</singleXmlCel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18"/>
  <sheetViews>
    <sheetView tabSelected="1" zoomScale="85" zoomScaleNormal="85" workbookViewId="0">
      <selection activeCell="L4" sqref="L4"/>
    </sheetView>
  </sheetViews>
  <sheetFormatPr defaultColWidth="9" defaultRowHeight="14.25"/>
  <cols>
    <col min="1" max="1" width="9" style="15"/>
    <col min="2" max="2" width="16.875" style="15" bestFit="1" customWidth="1"/>
    <col min="3" max="3" width="11.375" style="16" customWidth="1"/>
    <col min="4" max="4" width="30.125" style="17" hidden="1" customWidth="1"/>
    <col min="5" max="5" width="11.375" style="16" customWidth="1"/>
    <col min="6" max="6" width="14.625" style="16" hidden="1" customWidth="1"/>
    <col min="7" max="7" width="21.75" style="16" customWidth="1"/>
    <col min="8" max="8" width="19.375" style="18" customWidth="1"/>
    <col min="9" max="9" width="19.75" style="18" customWidth="1"/>
    <col min="10" max="10" width="16.25" style="17" customWidth="1"/>
    <col min="11" max="11" width="16.125" style="15" customWidth="1"/>
    <col min="12" max="12" width="13.25" style="15" customWidth="1"/>
    <col min="13" max="13" width="25.25" style="19" customWidth="1"/>
    <col min="14" max="14" width="21" style="17" hidden="1" customWidth="1"/>
    <col min="15" max="15" width="16.375" style="17" customWidth="1"/>
    <col min="16" max="16" width="19.375" style="18" bestFit="1" customWidth="1"/>
    <col min="17" max="17" width="23.875" style="20" bestFit="1" customWidth="1"/>
    <col min="18" max="18" width="14.75" style="18" bestFit="1" customWidth="1"/>
    <col min="19" max="19" width="12.375" style="15" hidden="1" customWidth="1"/>
    <col min="20" max="20" width="12.375" style="17" hidden="1" customWidth="1"/>
    <col min="21" max="21" width="20.75" style="15" hidden="1" customWidth="1"/>
    <col min="22" max="22" width="31" style="15" hidden="1" customWidth="1"/>
    <col min="23" max="23" width="12.375" style="18" customWidth="1"/>
    <col min="24" max="25" width="9" style="15"/>
    <col min="26" max="28" width="9" style="15" hidden="1" customWidth="1"/>
    <col min="29" max="29" width="18" style="15" hidden="1" customWidth="1"/>
    <col min="30" max="31" width="9" style="15" hidden="1" customWidth="1"/>
    <col min="32" max="32" width="0" style="15" hidden="1" customWidth="1"/>
    <col min="33" max="16384" width="9" style="15"/>
  </cols>
  <sheetData>
    <row r="1" spans="2:31" ht="15">
      <c r="B1" s="1" t="s">
        <v>22</v>
      </c>
      <c r="C1" s="2" t="s">
        <v>23</v>
      </c>
      <c r="D1" s="3" t="s">
        <v>25</v>
      </c>
      <c r="E1" s="2" t="s">
        <v>24</v>
      </c>
      <c r="F1" s="2" t="s">
        <v>26</v>
      </c>
      <c r="G1" s="2" t="s">
        <v>4</v>
      </c>
      <c r="H1" s="4" t="s">
        <v>27</v>
      </c>
      <c r="I1" s="4" t="s">
        <v>28</v>
      </c>
      <c r="J1" s="3" t="s">
        <v>29</v>
      </c>
      <c r="K1" s="1" t="s">
        <v>30</v>
      </c>
      <c r="L1" s="1" t="s">
        <v>31</v>
      </c>
      <c r="M1" s="5" t="s">
        <v>32</v>
      </c>
      <c r="N1" s="3" t="s">
        <v>33</v>
      </c>
      <c r="O1" s="3" t="s">
        <v>34</v>
      </c>
      <c r="P1" s="4" t="s">
        <v>35</v>
      </c>
      <c r="Q1" s="6" t="s">
        <v>36</v>
      </c>
      <c r="R1" s="4" t="s">
        <v>37</v>
      </c>
      <c r="S1" s="1" t="s">
        <v>38</v>
      </c>
      <c r="T1" s="3" t="s">
        <v>38</v>
      </c>
      <c r="U1" s="1" t="s">
        <v>38</v>
      </c>
      <c r="V1" s="1" t="s">
        <v>38</v>
      </c>
      <c r="W1" s="4" t="s">
        <v>39</v>
      </c>
    </row>
    <row r="2" spans="2:31">
      <c r="B2" s="7" t="s">
        <v>0</v>
      </c>
      <c r="C2" s="8" t="s">
        <v>1</v>
      </c>
      <c r="D2" s="9" t="s">
        <v>2</v>
      </c>
      <c r="E2" s="8" t="s">
        <v>3</v>
      </c>
      <c r="F2" s="8" t="s">
        <v>21</v>
      </c>
      <c r="G2" s="8" t="s">
        <v>4</v>
      </c>
      <c r="H2" s="10" t="s">
        <v>5</v>
      </c>
      <c r="I2" s="10" t="s">
        <v>6</v>
      </c>
      <c r="J2" s="9" t="s">
        <v>7</v>
      </c>
      <c r="K2" s="7" t="s">
        <v>8</v>
      </c>
      <c r="L2" s="7" t="s">
        <v>9</v>
      </c>
      <c r="M2" s="11" t="s">
        <v>10</v>
      </c>
      <c r="N2" s="9" t="s">
        <v>11</v>
      </c>
      <c r="O2" s="9" t="s">
        <v>12</v>
      </c>
      <c r="P2" s="10" t="s">
        <v>13</v>
      </c>
      <c r="Q2" s="12" t="s">
        <v>14</v>
      </c>
      <c r="R2" s="10" t="s">
        <v>15</v>
      </c>
      <c r="S2" s="7" t="s">
        <v>16</v>
      </c>
      <c r="T2" s="9" t="s">
        <v>17</v>
      </c>
      <c r="U2" s="7" t="s">
        <v>18</v>
      </c>
      <c r="V2" s="7" t="s">
        <v>19</v>
      </c>
      <c r="W2" s="10" t="s">
        <v>20</v>
      </c>
      <c r="Z2" s="15" t="s">
        <v>47</v>
      </c>
      <c r="AA2" s="15">
        <v>2</v>
      </c>
      <c r="AB2" s="15" t="s">
        <v>46</v>
      </c>
      <c r="AC2" s="15" t="s">
        <v>49</v>
      </c>
      <c r="AD2" s="15" t="s">
        <v>48</v>
      </c>
      <c r="AE2" s="15" t="s">
        <v>50</v>
      </c>
    </row>
    <row r="3" spans="2:31">
      <c r="B3" s="9">
        <f>IF(Tabela3[[#This Row],[make]]&lt;&gt;"",ROW(B3)-2,"")</f>
        <v>1</v>
      </c>
      <c r="C3" s="8" t="s">
        <v>55</v>
      </c>
      <c r="D3" s="9" t="str">
        <f>Tabela3[make]</f>
        <v>Toyota</v>
      </c>
      <c r="E3" s="8" t="s">
        <v>56</v>
      </c>
      <c r="F3" s="9" t="str">
        <f>IF(Tabela3[[#This Row],[model]]&lt;&gt;"",Tabela3[[#This Row],[model]],"")</f>
        <v>Auris</v>
      </c>
      <c r="G3" s="8" t="s">
        <v>53</v>
      </c>
      <c r="H3" s="10">
        <v>1600</v>
      </c>
      <c r="I3" s="10">
        <v>2016</v>
      </c>
      <c r="J3" s="9" t="str">
        <f>IF(Tabela3[[#Headers],[description]]&lt;&gt;"","BRAK")</f>
        <v>BRAK</v>
      </c>
      <c r="K3" s="7" t="str">
        <f>IF(Tabela3[[#Headers],[collectible]]&lt;&gt;"","false")</f>
        <v>false</v>
      </c>
      <c r="L3" s="7" t="str">
        <f>IF(Tabela3[[#Headers],[electrical]]&lt;&gt;"","false")</f>
        <v>false</v>
      </c>
      <c r="M3" s="11">
        <v>42632</v>
      </c>
      <c r="N3" s="9" t="str">
        <f>IF(Tabela3[[#Headers],[groupOfGoodsName]]&lt;&gt;"","samochody-osobowe")</f>
        <v>samochody-osobowe</v>
      </c>
      <c r="O3" s="9" t="s">
        <v>48</v>
      </c>
      <c r="P3" s="10">
        <f>IF(Tabela3[[#Headers],[valueOfGoodshelp]]&lt;&gt;"",0,0)</f>
        <v>0</v>
      </c>
      <c r="Q3" s="12">
        <f>IF(Tabela3[[#Headers],[taxRatePercentageHelp]]&lt;&gt;"",0,0)</f>
        <v>0</v>
      </c>
      <c r="R3" s="10">
        <f t="shared" ref="R3" si="0">ROUND(P3*Q3,0)</f>
        <v>0</v>
      </c>
      <c r="S3" s="7" t="str">
        <f>IF(Tabela3[[#Headers],[taxChoice]]&lt;&gt;"","2")</f>
        <v>2</v>
      </c>
      <c r="T3" s="9" t="str">
        <f>IF(Tabela3[[#Headers],[taxHelp]]&lt;&gt;"","p")</f>
        <v>p</v>
      </c>
      <c r="U3" s="7" t="str">
        <f>IF(Tabela3[[#Headers],[taxRateFromISZTAR]]&lt;&gt;"","false")</f>
        <v>false</v>
      </c>
      <c r="V3" s="7" t="str">
        <f>IF(Tabela3[[#Headers],[taxRatePercentageFromISZTAR]]&lt;&gt;"","false")</f>
        <v>false</v>
      </c>
      <c r="W3" s="10">
        <v>87032390</v>
      </c>
      <c r="Z3" s="15" t="s">
        <v>51</v>
      </c>
      <c r="AD3" s="15" t="s">
        <v>52</v>
      </c>
    </row>
    <row r="4" spans="2:31">
      <c r="B4" s="9">
        <f>IF(Tabela3[[#This Row],[make]]&lt;&gt;"",ROW(B4)-2,"")</f>
        <v>2</v>
      </c>
      <c r="C4" s="8" t="s">
        <v>55</v>
      </c>
      <c r="D4" s="9" t="str">
        <f>Tabela3[make]</f>
        <v>Toyota</v>
      </c>
      <c r="E4" s="8" t="s">
        <v>57</v>
      </c>
      <c r="F4" s="9" t="str">
        <f>IF(Tabela3[[#This Row],[model]]&lt;&gt;"",Tabela3[[#This Row],[model]],"")</f>
        <v>Avensis</v>
      </c>
      <c r="G4" s="8" t="s">
        <v>54</v>
      </c>
      <c r="H4" s="10">
        <v>1800</v>
      </c>
      <c r="I4" s="10">
        <v>2015</v>
      </c>
      <c r="J4" s="9" t="str">
        <f>IF(Tabela3[[#Headers],[description]]&lt;&gt;"","BRAK")</f>
        <v>BRAK</v>
      </c>
      <c r="K4" s="7" t="str">
        <f>IF(Tabela3[[#Headers],[collectible]]&lt;&gt;"","false")</f>
        <v>false</v>
      </c>
      <c r="L4" s="7" t="str">
        <f>IF(Tabela3[[#Headers],[electrical]]&lt;&gt;"","false")</f>
        <v>false</v>
      </c>
      <c r="M4" s="11">
        <v>42632</v>
      </c>
      <c r="N4" s="9" t="str">
        <f>IF(Tabela3[[#Headers],[groupOfGoodsName]]&lt;&gt;"","samochody-osobowe")</f>
        <v>samochody-osobowe</v>
      </c>
      <c r="O4" s="9" t="str">
        <f>IF(Tabela3[[#Headers],[goodsName]]&lt;&gt;"","nowe")</f>
        <v>nowe</v>
      </c>
      <c r="P4" s="10">
        <f>IF(Tabela3[[#Headers],[valueOfGoodshelp]]&lt;&gt;"",0,0)</f>
        <v>0</v>
      </c>
      <c r="Q4" s="12">
        <f>IF(Tabela3[[#Headers],[taxRatePercentageHelp]]&lt;&gt;"",0,0)</f>
        <v>0</v>
      </c>
      <c r="R4" s="10">
        <f t="shared" ref="R4:R9" si="1">ROUND(P4*Q4,0)</f>
        <v>0</v>
      </c>
      <c r="S4" s="7" t="str">
        <f>IF(Tabela3[[#Headers],[taxChoice]]&lt;&gt;"","2")</f>
        <v>2</v>
      </c>
      <c r="T4" s="9" t="str">
        <f>IF(Tabela3[[#Headers],[taxHelp]]&lt;&gt;"","p")</f>
        <v>p</v>
      </c>
      <c r="U4" s="7" t="str">
        <f>IF(Tabela3[[#Headers],[taxRateFromISZTAR]]&lt;&gt;"","false")</f>
        <v>false</v>
      </c>
      <c r="V4" s="7" t="str">
        <f>IF(Tabela3[[#Headers],[taxRatePercentageFromISZTAR]]&lt;&gt;"","false")</f>
        <v>false</v>
      </c>
      <c r="W4" s="10">
        <v>87032390</v>
      </c>
      <c r="AD4" s="15" t="s">
        <v>58</v>
      </c>
    </row>
    <row r="5" spans="2:31">
      <c r="B5" s="9" t="str">
        <f>IF(Tabela3[[#This Row],[make]]&lt;&gt;"",ROW(B5)-2,"")</f>
        <v/>
      </c>
      <c r="C5" s="8"/>
      <c r="D5" s="9">
        <f>Tabela3[make]</f>
        <v>0</v>
      </c>
      <c r="E5" s="8"/>
      <c r="F5" s="9" t="str">
        <f>IF(Tabela3[[#This Row],[model]]&lt;&gt;"",Tabela3[[#This Row],[model]],"")</f>
        <v/>
      </c>
      <c r="G5" s="8"/>
      <c r="H5" s="10"/>
      <c r="I5" s="10"/>
      <c r="J5" s="9" t="str">
        <f>IF(Tabela3[[#Headers],[description]]&lt;&gt;"","BRAK")</f>
        <v>BRAK</v>
      </c>
      <c r="K5" s="7" t="str">
        <f>IF(Tabela3[[#Headers],[collectible]]&lt;&gt;"","false")</f>
        <v>false</v>
      </c>
      <c r="L5" s="7" t="str">
        <f>IF(Tabela3[[#Headers],[electrical]]&lt;&gt;"","false")</f>
        <v>false</v>
      </c>
      <c r="M5" s="11"/>
      <c r="N5" s="9" t="str">
        <f>IF(Tabela3[[#Headers],[groupOfGoodsName]]&lt;&gt;"","samochody-osobowe")</f>
        <v>samochody-osobowe</v>
      </c>
      <c r="O5" s="9" t="str">
        <f>IF(Tabela3[[#Headers],[goodsName]]&lt;&gt;"","nowe")</f>
        <v>nowe</v>
      </c>
      <c r="P5" s="10">
        <f>IF(Tabela3[[#Headers],[valueOfGoodshelp]]&lt;&gt;"",0,0)</f>
        <v>0</v>
      </c>
      <c r="Q5" s="12">
        <f>IF(Tabela3[[#Headers],[taxRatePercentageHelp]]&lt;&gt;"",0,0)</f>
        <v>0</v>
      </c>
      <c r="R5" s="10">
        <f t="shared" si="1"/>
        <v>0</v>
      </c>
      <c r="S5" s="9" t="str">
        <f>IF(Tabela3[[#Headers],[taxChoice]]&lt;&gt;"","2")</f>
        <v>2</v>
      </c>
      <c r="T5" s="9" t="str">
        <f>IF(Tabela3[[#Headers],[taxHelp]]&lt;&gt;"","p")</f>
        <v>p</v>
      </c>
      <c r="U5" s="9" t="str">
        <f>IF(Tabela3[[#Headers],[taxRateFromISZTAR]]&lt;&gt;"","false")</f>
        <v>false</v>
      </c>
      <c r="V5" s="9" t="str">
        <f>IF(Tabela3[[#Headers],[taxRatePercentageFromISZTAR]]&lt;&gt;"","false")</f>
        <v>false</v>
      </c>
      <c r="W5" s="10"/>
    </row>
    <row r="6" spans="2:31">
      <c r="B6" s="9" t="str">
        <f>IF(Tabela3[[#This Row],[make]]&lt;&gt;"",ROW(B6)-2,"")</f>
        <v/>
      </c>
      <c r="C6" s="8"/>
      <c r="D6" s="9">
        <f>Tabela3[make]</f>
        <v>0</v>
      </c>
      <c r="E6" s="8"/>
      <c r="F6" s="9" t="str">
        <f>IF(Tabela3[[#This Row],[model]]&lt;&gt;"",Tabela3[[#This Row],[model]],"")</f>
        <v/>
      </c>
      <c r="G6" s="8"/>
      <c r="H6" s="10"/>
      <c r="I6" s="10"/>
      <c r="J6" s="9" t="str">
        <f>IF(Tabela3[[#Headers],[description]]&lt;&gt;"","BRAK")</f>
        <v>BRAK</v>
      </c>
      <c r="K6" s="9" t="str">
        <f>IF(Tabela3[[#Headers],[collectible]]&lt;&gt;"","false")</f>
        <v>false</v>
      </c>
      <c r="L6" s="9" t="str">
        <f>IF(Tabela3[[#Headers],[electrical]]&lt;&gt;"","false")</f>
        <v>false</v>
      </c>
      <c r="M6" s="11"/>
      <c r="N6" s="9" t="str">
        <f>IF(Tabela3[[#Headers],[groupOfGoodsName]]&lt;&gt;"","samochody-osobowe")</f>
        <v>samochody-osobowe</v>
      </c>
      <c r="O6" s="9" t="str">
        <f>IF(Tabela3[[#Headers],[goodsName]]&lt;&gt;"","nowe")</f>
        <v>nowe</v>
      </c>
      <c r="P6" s="10">
        <f>IF(Tabela3[[#Headers],[valueOfGoodshelp]]&lt;&gt;"",0,0)</f>
        <v>0</v>
      </c>
      <c r="Q6" s="12">
        <f>IF(Tabela3[[#Headers],[taxRatePercentageHelp]]&lt;&gt;"",0,0)</f>
        <v>0</v>
      </c>
      <c r="R6" s="10">
        <f t="shared" si="1"/>
        <v>0</v>
      </c>
      <c r="S6" s="9" t="str">
        <f>IF(Tabela3[[#Headers],[taxChoice]]&lt;&gt;"","2")</f>
        <v>2</v>
      </c>
      <c r="T6" s="9" t="str">
        <f>IF(Tabela3[[#Headers],[taxHelp]]&lt;&gt;"","p")</f>
        <v>p</v>
      </c>
      <c r="U6" s="9" t="str">
        <f>IF(Tabela3[[#Headers],[taxRateFromISZTAR]]&lt;&gt;"","false")</f>
        <v>false</v>
      </c>
      <c r="V6" s="9" t="str">
        <f>IF(Tabela3[[#Headers],[taxRatePercentageFromISZTAR]]&lt;&gt;"","false")</f>
        <v>false</v>
      </c>
      <c r="W6" s="10"/>
    </row>
    <row r="7" spans="2:31">
      <c r="B7" s="9" t="str">
        <f>IF(Tabela3[[#This Row],[make]]&lt;&gt;"",ROW(B7)-2,"")</f>
        <v/>
      </c>
      <c r="C7" s="8"/>
      <c r="D7" s="9">
        <f>Tabela3[make]</f>
        <v>0</v>
      </c>
      <c r="E7" s="8"/>
      <c r="F7" s="9" t="str">
        <f>IF(Tabela3[[#This Row],[model]]&lt;&gt;"",Tabela3[[#This Row],[model]],"")</f>
        <v/>
      </c>
      <c r="G7" s="8"/>
      <c r="H7" s="10"/>
      <c r="I7" s="10"/>
      <c r="J7" s="9" t="str">
        <f>IF(Tabela3[[#Headers],[description]]&lt;&gt;"","BRAK")</f>
        <v>BRAK</v>
      </c>
      <c r="K7" s="9" t="str">
        <f>IF(Tabela3[[#Headers],[collectible]]&lt;&gt;"","false")</f>
        <v>false</v>
      </c>
      <c r="L7" s="9" t="str">
        <f>IF(Tabela3[[#Headers],[electrical]]&lt;&gt;"","false")</f>
        <v>false</v>
      </c>
      <c r="M7" s="11"/>
      <c r="N7" s="9" t="str">
        <f>IF(Tabela3[[#Headers],[groupOfGoodsName]]&lt;&gt;"","samochody-osobowe")</f>
        <v>samochody-osobowe</v>
      </c>
      <c r="O7" s="9" t="str">
        <f>IF(Tabela3[[#Headers],[goodsName]]&lt;&gt;"","nowe")</f>
        <v>nowe</v>
      </c>
      <c r="P7" s="10">
        <f>IF(Tabela3[[#Headers],[valueOfGoodshelp]]&lt;&gt;"",0,0)</f>
        <v>0</v>
      </c>
      <c r="Q7" s="12">
        <f>IF(Tabela3[[#Headers],[taxRatePercentageHelp]]&lt;&gt;"",0,0)</f>
        <v>0</v>
      </c>
      <c r="R7" s="10">
        <f t="shared" si="1"/>
        <v>0</v>
      </c>
      <c r="S7" s="9" t="str">
        <f>IF(Tabela3[[#Headers],[taxChoice]]&lt;&gt;"","2")</f>
        <v>2</v>
      </c>
      <c r="T7" s="9" t="str">
        <f>IF(Tabela3[[#Headers],[taxHelp]]&lt;&gt;"","p")</f>
        <v>p</v>
      </c>
      <c r="U7" s="9" t="str">
        <f>IF(Tabela3[[#Headers],[taxRateFromISZTAR]]&lt;&gt;"","false")</f>
        <v>false</v>
      </c>
      <c r="V7" s="9" t="str">
        <f>IF(Tabela3[[#Headers],[taxRatePercentageFromISZTAR]]&lt;&gt;"","false")</f>
        <v>false</v>
      </c>
      <c r="W7" s="10"/>
    </row>
    <row r="8" spans="2:31">
      <c r="B8" s="9" t="str">
        <f>IF(Tabela3[[#This Row],[make]]&lt;&gt;"",ROW(B8)-2,"")</f>
        <v/>
      </c>
      <c r="C8" s="8"/>
      <c r="D8" s="9">
        <f>Tabela3[make]</f>
        <v>0</v>
      </c>
      <c r="E8" s="8"/>
      <c r="F8" s="9" t="str">
        <f>IF(Tabela3[[#This Row],[model]]&lt;&gt;"",Tabela3[[#This Row],[model]],"")</f>
        <v/>
      </c>
      <c r="G8" s="8"/>
      <c r="H8" s="10"/>
      <c r="I8" s="10"/>
      <c r="J8" s="9" t="str">
        <f>IF(Tabela3[[#Headers],[description]]&lt;&gt;"","BRAK")</f>
        <v>BRAK</v>
      </c>
      <c r="K8" s="9" t="str">
        <f>IF(Tabela3[[#Headers],[collectible]]&lt;&gt;"","false")</f>
        <v>false</v>
      </c>
      <c r="L8" s="9" t="str">
        <f>IF(Tabela3[[#Headers],[electrical]]&lt;&gt;"","false")</f>
        <v>false</v>
      </c>
      <c r="M8" s="11"/>
      <c r="N8" s="9" t="str">
        <f>IF(Tabela3[[#Headers],[groupOfGoodsName]]&lt;&gt;"","samochody-osobowe")</f>
        <v>samochody-osobowe</v>
      </c>
      <c r="O8" s="9" t="str">
        <f>IF(Tabela3[[#Headers],[goodsName]]&lt;&gt;"","nowe")</f>
        <v>nowe</v>
      </c>
      <c r="P8" s="10">
        <f>IF(Tabela3[[#Headers],[valueOfGoodshelp]]&lt;&gt;"",0,0)</f>
        <v>0</v>
      </c>
      <c r="Q8" s="12">
        <f>IF(Tabela3[[#Headers],[taxRatePercentageHelp]]&lt;&gt;"",0,0)</f>
        <v>0</v>
      </c>
      <c r="R8" s="10">
        <f t="shared" si="1"/>
        <v>0</v>
      </c>
      <c r="S8" s="9" t="str">
        <f>IF(Tabela3[[#Headers],[taxChoice]]&lt;&gt;"","2")</f>
        <v>2</v>
      </c>
      <c r="T8" s="9" t="str">
        <f>IF(Tabela3[[#Headers],[taxHelp]]&lt;&gt;"","p")</f>
        <v>p</v>
      </c>
      <c r="U8" s="9" t="str">
        <f>IF(Tabela3[[#Headers],[taxRateFromISZTAR]]&lt;&gt;"","false")</f>
        <v>false</v>
      </c>
      <c r="V8" s="9" t="str">
        <f>IF(Tabela3[[#Headers],[taxRatePercentageFromISZTAR]]&lt;&gt;"","false")</f>
        <v>false</v>
      </c>
      <c r="W8" s="10"/>
    </row>
    <row r="9" spans="2:31">
      <c r="B9" s="9" t="str">
        <f>IF(Tabela3[[#This Row],[make]]&lt;&gt;"",ROW(B9)-2,"")</f>
        <v/>
      </c>
      <c r="C9" s="8"/>
      <c r="D9" s="9">
        <f>Tabela3[make]</f>
        <v>0</v>
      </c>
      <c r="E9" s="8"/>
      <c r="F9" s="9" t="str">
        <f>IF(Tabela3[[#This Row],[model]]&lt;&gt;"",Tabela3[[#This Row],[model]],"")</f>
        <v/>
      </c>
      <c r="G9" s="8"/>
      <c r="H9" s="10"/>
      <c r="I9" s="10"/>
      <c r="J9" s="9" t="str">
        <f>IF(Tabela3[[#Headers],[description]]&lt;&gt;"","BRAK")</f>
        <v>BRAK</v>
      </c>
      <c r="K9" s="7" t="str">
        <f>IF(Tabela3[[#Headers],[collectible]]&lt;&gt;"","false")</f>
        <v>false</v>
      </c>
      <c r="L9" s="7" t="str">
        <f>IF(Tabela3[[#Headers],[electrical]]&lt;&gt;"","false")</f>
        <v>false</v>
      </c>
      <c r="M9" s="11"/>
      <c r="N9" s="9" t="str">
        <f>IF(Tabela3[[#Headers],[groupOfGoodsName]]&lt;&gt;"","samochody-osobowe")</f>
        <v>samochody-osobowe</v>
      </c>
      <c r="O9" s="9" t="str">
        <f>IF(Tabela3[[#Headers],[goodsName]]&lt;&gt;"","nowe")</f>
        <v>nowe</v>
      </c>
      <c r="P9" s="10">
        <f>IF(Tabela3[[#Headers],[valueOfGoodshelp]]&lt;&gt;"",0,0)</f>
        <v>0</v>
      </c>
      <c r="Q9" s="12">
        <f>IF(Tabela3[[#Headers],[taxRatePercentageHelp]]&lt;&gt;"",0,0)</f>
        <v>0</v>
      </c>
      <c r="R9" s="10">
        <f t="shared" si="1"/>
        <v>0</v>
      </c>
      <c r="S9" s="7" t="str">
        <f>IF(Tabela3[[#Headers],[taxChoice]]&lt;&gt;"","2")</f>
        <v>2</v>
      </c>
      <c r="T9" s="9" t="str">
        <f>IF(Tabela3[[#Headers],[taxHelp]]&lt;&gt;"","p")</f>
        <v>p</v>
      </c>
      <c r="U9" s="7" t="str">
        <f>IF(Tabela3[[#Headers],[taxRateFromISZTAR]]&lt;&gt;"","false")</f>
        <v>false</v>
      </c>
      <c r="V9" s="7" t="str">
        <f>IF(Tabela3[[#Headers],[taxRatePercentageFromISZTAR]]&lt;&gt;"","false")</f>
        <v>false</v>
      </c>
      <c r="W9" s="10"/>
    </row>
    <row r="10" spans="2:31" ht="15">
      <c r="B10" s="21" t="s">
        <v>43</v>
      </c>
      <c r="C10" s="21"/>
      <c r="D10" s="9"/>
      <c r="E10" s="8"/>
      <c r="F10" s="8"/>
      <c r="G10" s="8"/>
      <c r="H10" s="10"/>
      <c r="I10" s="10"/>
      <c r="J10" s="9"/>
      <c r="K10" s="7"/>
      <c r="L10" s="7"/>
      <c r="M10" s="11"/>
      <c r="N10" s="9"/>
      <c r="O10" s="9"/>
      <c r="P10" s="10"/>
      <c r="Q10" s="12"/>
      <c r="R10" s="10"/>
      <c r="S10" s="7"/>
      <c r="T10" s="9"/>
      <c r="U10" s="7"/>
      <c r="V10" s="7"/>
      <c r="W10" s="10"/>
    </row>
    <row r="11" spans="2:31" ht="15">
      <c r="B11" s="13" t="s">
        <v>40</v>
      </c>
      <c r="C11" s="14">
        <f>SUM(Tabela3[amountOfTax])</f>
        <v>0</v>
      </c>
      <c r="D11" s="9"/>
      <c r="E11" s="8"/>
      <c r="F11" s="8"/>
      <c r="G11" s="8"/>
      <c r="H11" s="10"/>
      <c r="I11" s="10"/>
      <c r="J11" s="9"/>
      <c r="K11" s="7"/>
      <c r="L11" s="7"/>
      <c r="M11" s="11"/>
      <c r="N11" s="9"/>
      <c r="O11" s="9"/>
      <c r="P11" s="10"/>
      <c r="Q11" s="12"/>
      <c r="R11" s="10"/>
      <c r="S11" s="7"/>
      <c r="T11" s="9"/>
      <c r="U11" s="7"/>
      <c r="V11" s="7"/>
      <c r="W11" s="10"/>
    </row>
    <row r="12" spans="2:31">
      <c r="B12" s="7"/>
      <c r="C12" s="8"/>
      <c r="D12" s="9"/>
      <c r="E12" s="8"/>
      <c r="F12" s="8"/>
      <c r="G12" s="8"/>
      <c r="H12" s="10"/>
      <c r="I12" s="10"/>
      <c r="J12" s="9"/>
      <c r="K12" s="7"/>
      <c r="L12" s="7"/>
      <c r="M12" s="11"/>
      <c r="N12" s="9"/>
      <c r="O12" s="9"/>
      <c r="P12" s="10"/>
      <c r="Q12" s="12"/>
      <c r="R12" s="10"/>
      <c r="S12" s="7"/>
      <c r="T12" s="9"/>
      <c r="U12" s="7"/>
      <c r="V12" s="7"/>
      <c r="W12" s="10"/>
    </row>
    <row r="13" spans="2:31" ht="15">
      <c r="B13" s="21" t="s">
        <v>44</v>
      </c>
      <c r="C13" s="21"/>
      <c r="D13" s="9"/>
      <c r="E13" s="8"/>
      <c r="F13" s="8"/>
      <c r="G13" s="8"/>
      <c r="H13" s="10"/>
      <c r="I13" s="10"/>
      <c r="J13" s="9"/>
      <c r="K13" s="7"/>
      <c r="L13" s="7"/>
      <c r="M13" s="11"/>
      <c r="N13" s="9"/>
      <c r="O13" s="9"/>
      <c r="P13" s="10"/>
      <c r="Q13" s="12"/>
      <c r="R13" s="10"/>
      <c r="S13" s="7"/>
      <c r="T13" s="9"/>
      <c r="U13" s="7"/>
      <c r="V13" s="7"/>
      <c r="W13" s="10"/>
    </row>
    <row r="14" spans="2:31" ht="15">
      <c r="B14" s="13" t="s">
        <v>41</v>
      </c>
      <c r="C14" s="14">
        <f>SUM(Tabela3[amountOfTax])</f>
        <v>0</v>
      </c>
      <c r="D14" s="9"/>
      <c r="E14" s="8"/>
      <c r="F14" s="8"/>
      <c r="G14" s="8"/>
      <c r="H14" s="10"/>
      <c r="I14" s="10"/>
      <c r="J14" s="9"/>
      <c r="K14" s="7"/>
      <c r="L14" s="7"/>
      <c r="M14" s="11"/>
      <c r="N14" s="9"/>
      <c r="O14" s="9"/>
      <c r="P14" s="10"/>
      <c r="Q14" s="12"/>
      <c r="R14" s="10"/>
      <c r="S14" s="7"/>
      <c r="T14" s="9"/>
      <c r="U14" s="7"/>
      <c r="V14" s="7"/>
      <c r="W14" s="10"/>
    </row>
    <row r="15" spans="2:31">
      <c r="B15" s="7"/>
      <c r="C15" s="8"/>
      <c r="D15" s="9"/>
      <c r="E15" s="8"/>
      <c r="F15" s="8"/>
      <c r="G15" s="8"/>
      <c r="H15" s="10"/>
      <c r="I15" s="10"/>
      <c r="J15" s="9"/>
      <c r="K15" s="7"/>
      <c r="L15" s="7"/>
      <c r="M15" s="11"/>
      <c r="N15" s="9"/>
      <c r="O15" s="9"/>
      <c r="P15" s="10"/>
      <c r="Q15" s="12"/>
      <c r="R15" s="10"/>
      <c r="S15" s="7"/>
      <c r="T15" s="9"/>
      <c r="U15" s="7"/>
      <c r="V15" s="7"/>
      <c r="W15" s="10"/>
    </row>
    <row r="16" spans="2:31" ht="15">
      <c r="B16" s="21" t="s">
        <v>45</v>
      </c>
      <c r="C16" s="21"/>
      <c r="D16" s="9"/>
      <c r="E16" s="8"/>
      <c r="F16" s="8"/>
      <c r="G16" s="8"/>
      <c r="H16" s="10"/>
      <c r="I16" s="10"/>
      <c r="J16" s="9"/>
      <c r="K16" s="7"/>
      <c r="L16" s="7"/>
      <c r="M16" s="11"/>
      <c r="N16" s="9"/>
      <c r="O16" s="9"/>
      <c r="P16" s="10"/>
      <c r="Q16" s="12"/>
      <c r="R16" s="10"/>
      <c r="S16" s="7"/>
      <c r="T16" s="9"/>
      <c r="U16" s="7"/>
      <c r="V16" s="7"/>
      <c r="W16" s="10"/>
    </row>
    <row r="17" spans="2:23" ht="15">
      <c r="B17" s="13" t="s">
        <v>42</v>
      </c>
      <c r="C17" s="14">
        <f>SUM(Tabela3[amountOfTax])</f>
        <v>0</v>
      </c>
      <c r="D17" s="9"/>
      <c r="E17" s="8"/>
      <c r="F17" s="8"/>
      <c r="G17" s="8"/>
      <c r="H17" s="10"/>
      <c r="I17" s="10"/>
      <c r="J17" s="9"/>
      <c r="K17" s="7"/>
      <c r="L17" s="7"/>
      <c r="M17" s="11"/>
      <c r="N17" s="9"/>
      <c r="O17" s="9"/>
      <c r="P17" s="10"/>
      <c r="Q17" s="12"/>
      <c r="R17" s="10"/>
      <c r="S17" s="7"/>
      <c r="T17" s="9"/>
      <c r="U17" s="7"/>
      <c r="V17" s="7"/>
      <c r="W17" s="10"/>
    </row>
    <row r="18" spans="2:23">
      <c r="B18" s="7"/>
      <c r="C18" s="8"/>
      <c r="D18" s="9"/>
      <c r="E18" s="8"/>
      <c r="F18" s="8"/>
      <c r="G18" s="8"/>
      <c r="H18" s="10"/>
      <c r="I18" s="10"/>
      <c r="J18" s="9"/>
      <c r="K18" s="7"/>
      <c r="L18" s="7"/>
      <c r="M18" s="11"/>
      <c r="N18" s="9"/>
      <c r="O18" s="9"/>
      <c r="P18" s="10"/>
      <c r="Q18" s="12"/>
      <c r="R18" s="10"/>
      <c r="S18" s="7"/>
      <c r="T18" s="9"/>
      <c r="U18" s="7"/>
      <c r="V18" s="7"/>
      <c r="W18" s="10"/>
    </row>
  </sheetData>
  <sheetProtection algorithmName="SHA-512" hashValue="ykz75Kroz097S9aLtYAiCPTORQcTnNhBNPbhRyqYrNTkdLg85Gt/SzPxFIWRIpe08sNY0wBa9eC9DV3tOQEc6A==" saltValue="p6JJGOdm4+L9JWFUFqtFag==" spinCount="100000" sheet="1" objects="1" scenarios="1" formatCells="0" formatRows="0" insertRows="0" deleteRows="0"/>
  <mergeCells count="3">
    <mergeCell ref="B10:C10"/>
    <mergeCell ref="B13:C13"/>
    <mergeCell ref="B16:C16"/>
  </mergeCells>
  <conditionalFormatting sqref="G3:I9 M3:M9 C3:E9 W3:W9">
    <cfRule type="containsBlanks" dxfId="24" priority="2">
      <formula>LEN(TRIM(C3))=0</formula>
    </cfRule>
  </conditionalFormatting>
  <dataValidations count="2">
    <dataValidation type="list" allowBlank="1" showInputMessage="1" showErrorMessage="1" sqref="K3:L9">
      <formula1>$Z$2:$Z$3</formula1>
    </dataValidation>
    <dataValidation type="list" allowBlank="1" showInputMessage="1" showErrorMessage="1" sqref="O3:O9">
      <formula1>$AD$2:$AD$4</formula1>
    </dataValidation>
  </dataValidations>
  <pageMargins left="0.7" right="0.7" top="0.75" bottom="0.75" header="0.3" footer="0.3"/>
  <pageSetup paperSize="9" orientation="portrait" r:id="rId1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 samochodów - AKC-U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Kolano</dc:creator>
  <cp:lastModifiedBy>Piotr Kolano</cp:lastModifiedBy>
  <dcterms:created xsi:type="dcterms:W3CDTF">2016-09-18T10:19:14Z</dcterms:created>
  <dcterms:modified xsi:type="dcterms:W3CDTF">2016-09-29T05:43:04Z</dcterms:modified>
</cp:coreProperties>
</file>